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FB9A58B4-364E-4362-ADDF-7825ED447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Men!$A$4:$L$165</definedName>
    <definedName name="_xlnm._FilterDatabase" localSheetId="1" hidden="1">Women!#REF!</definedName>
    <definedName name="_xlnm.Print_Area" localSheetId="2">Men!$A$2:$J$165</definedName>
    <definedName name="_xlnm.Print_Area" localSheetId="1">Women!$A$2:$L$110</definedName>
    <definedName name="_xlnm.Print_Titles" localSheetId="2">Men!$2:$4</definedName>
    <definedName name="_xlnm.Print_Titles" localSheetId="1">Women!$2:$4</definedName>
  </definedNames>
  <calcPr calcId="181029"/>
</workbook>
</file>

<file path=xl/calcChain.xml><?xml version="1.0" encoding="utf-8"?>
<calcChain xmlns="http://schemas.openxmlformats.org/spreadsheetml/2006/main">
  <c r="M156" i="2" l="1"/>
  <c r="M58" i="1"/>
  <c r="AE111" i="2" l="1"/>
  <c r="P104" i="1"/>
  <c r="AG142" i="2"/>
  <c r="AA47" i="1"/>
  <c r="P47" i="1"/>
  <c r="AA118" i="2"/>
  <c r="AA44" i="1"/>
  <c r="P44" i="1"/>
  <c r="AA108" i="2"/>
  <c r="AE35" i="1"/>
  <c r="AE31" i="1"/>
  <c r="T35" i="1"/>
  <c r="T31" i="1"/>
  <c r="T28" i="1"/>
  <c r="T20" i="1"/>
  <c r="M155" i="2"/>
  <c r="X99" i="1"/>
  <c r="M99" i="1"/>
  <c r="AC106" i="1"/>
  <c r="AB106" i="1"/>
  <c r="AC105" i="1"/>
  <c r="AB105" i="1"/>
  <c r="AC104" i="1"/>
  <c r="AB104" i="1"/>
  <c r="AC103" i="1"/>
  <c r="AB103" i="1"/>
  <c r="AG102" i="1"/>
  <c r="AG100" i="1"/>
  <c r="AG96" i="1"/>
  <c r="AG92" i="1"/>
  <c r="AG88" i="1"/>
  <c r="AG83" i="1"/>
  <c r="AG82" i="1"/>
  <c r="AG81" i="1"/>
  <c r="AG80" i="1"/>
  <c r="AG79" i="1"/>
  <c r="AG24" i="1"/>
  <c r="AF98" i="1"/>
  <c r="AF97" i="1"/>
  <c r="AF89" i="1"/>
  <c r="AF87" i="1"/>
  <c r="AF85" i="1"/>
  <c r="AF55" i="1"/>
  <c r="AF33" i="1"/>
  <c r="AE60" i="1"/>
  <c r="AE51" i="1"/>
  <c r="AE46" i="1"/>
  <c r="AE42" i="1"/>
  <c r="AE40" i="1"/>
  <c r="AE36" i="1"/>
  <c r="AE22" i="1"/>
  <c r="AE19" i="1"/>
  <c r="AD95" i="1"/>
  <c r="AD54" i="1"/>
  <c r="AD50" i="1"/>
  <c r="AD43" i="1"/>
  <c r="AD29" i="1"/>
  <c r="AD27" i="1"/>
  <c r="AD18" i="1"/>
  <c r="AD7" i="1"/>
  <c r="AA63" i="1"/>
  <c r="AA37" i="1"/>
  <c r="AA34" i="1"/>
  <c r="AA25" i="1"/>
  <c r="Z74" i="1"/>
  <c r="Z73" i="1"/>
  <c r="Z64" i="1"/>
  <c r="Z62" i="1"/>
  <c r="Z39" i="1"/>
  <c r="Z16" i="1"/>
  <c r="Z11" i="1"/>
  <c r="Y101" i="1"/>
  <c r="Y94" i="1"/>
  <c r="Y78" i="1"/>
  <c r="Y72" i="1"/>
  <c r="Y70" i="1"/>
  <c r="Y66" i="1"/>
  <c r="Y65" i="1"/>
  <c r="Y59" i="1"/>
  <c r="Y56" i="1"/>
  <c r="Y53" i="1"/>
  <c r="Y52" i="1"/>
  <c r="Y49" i="1"/>
  <c r="Y48" i="1"/>
  <c r="Y45" i="1"/>
  <c r="Y14" i="1"/>
  <c r="Y9" i="1"/>
  <c r="Y8" i="1"/>
  <c r="X93" i="1"/>
  <c r="X86" i="1"/>
  <c r="X77" i="1"/>
  <c r="X57" i="1"/>
  <c r="X21" i="1"/>
  <c r="P103" i="1"/>
  <c r="Q110" i="1"/>
  <c r="Q109" i="1"/>
  <c r="Q108" i="1"/>
  <c r="Q107" i="1"/>
  <c r="Q106" i="1"/>
  <c r="Q105" i="1"/>
  <c r="Q104" i="1"/>
  <c r="Q103" i="1"/>
  <c r="R109" i="1"/>
  <c r="R108" i="1"/>
  <c r="R107" i="1"/>
  <c r="R106" i="1"/>
  <c r="R105" i="1"/>
  <c r="R104" i="1"/>
  <c r="R103" i="1"/>
  <c r="V102" i="1"/>
  <c r="V100" i="1"/>
  <c r="V96" i="1"/>
  <c r="V92" i="1"/>
  <c r="V88" i="1"/>
  <c r="V84" i="1"/>
  <c r="V83" i="1"/>
  <c r="V82" i="1"/>
  <c r="V81" i="1"/>
  <c r="V80" i="1"/>
  <c r="V79" i="1"/>
  <c r="V75" i="1"/>
  <c r="V71" i="1"/>
  <c r="V69" i="1"/>
  <c r="V67" i="1"/>
  <c r="V61" i="1"/>
  <c r="V24" i="1"/>
  <c r="V23" i="1"/>
  <c r="V17" i="1"/>
  <c r="U98" i="1"/>
  <c r="U97" i="1"/>
  <c r="U90" i="1"/>
  <c r="U89" i="1"/>
  <c r="U87" i="1"/>
  <c r="U85" i="1"/>
  <c r="U55" i="1"/>
  <c r="U33" i="1"/>
  <c r="U15" i="1"/>
  <c r="U13" i="1"/>
  <c r="T60" i="1"/>
  <c r="T51" i="1"/>
  <c r="T46" i="1"/>
  <c r="T42" i="1"/>
  <c r="T40" i="1"/>
  <c r="T36" i="1"/>
  <c r="T30" i="1"/>
  <c r="T22" i="1"/>
  <c r="T19" i="1"/>
  <c r="S95" i="1"/>
  <c r="S54" i="1"/>
  <c r="S50" i="1"/>
  <c r="S43" i="1"/>
  <c r="S29" i="1"/>
  <c r="S27" i="1"/>
  <c r="S18" i="1"/>
  <c r="S7" i="1"/>
  <c r="R5" i="1"/>
  <c r="P63" i="1"/>
  <c r="P37" i="1"/>
  <c r="P34" i="1"/>
  <c r="P25" i="1"/>
  <c r="O74" i="1"/>
  <c r="O73" i="1"/>
  <c r="O64" i="1"/>
  <c r="O62" i="1"/>
  <c r="O41" i="1"/>
  <c r="O39" i="1"/>
  <c r="O32" i="1"/>
  <c r="O16" i="1"/>
  <c r="O11" i="1"/>
  <c r="N101" i="1"/>
  <c r="N94" i="1"/>
  <c r="N78" i="1"/>
  <c r="N72" i="1"/>
  <c r="N70" i="1"/>
  <c r="N68" i="1"/>
  <c r="N66" i="1"/>
  <c r="N65" i="1"/>
  <c r="N59" i="1"/>
  <c r="N56" i="1"/>
  <c r="N53" i="1"/>
  <c r="N52" i="1"/>
  <c r="N49" i="1"/>
  <c r="N48" i="1"/>
  <c r="N45" i="1"/>
  <c r="N38" i="1"/>
  <c r="N26" i="1"/>
  <c r="N14" i="1"/>
  <c r="N12" i="1"/>
  <c r="N10" i="1"/>
  <c r="N9" i="1"/>
  <c r="N8" i="1"/>
  <c r="M93" i="1"/>
  <c r="M91" i="1"/>
  <c r="M86" i="1"/>
  <c r="M77" i="1"/>
  <c r="M76" i="1"/>
  <c r="M57" i="1"/>
  <c r="M21" i="1"/>
  <c r="M6" i="1"/>
  <c r="F90" i="3"/>
  <c r="AC155" i="2"/>
  <c r="AB160" i="2"/>
  <c r="AB159" i="2"/>
  <c r="AB158" i="2"/>
  <c r="AB157" i="2"/>
  <c r="AB156" i="2"/>
  <c r="AB155" i="2"/>
  <c r="AG152" i="2"/>
  <c r="AG141" i="2"/>
  <c r="AG140" i="2"/>
  <c r="AG138" i="2"/>
  <c r="AG137" i="2"/>
  <c r="AG134" i="2"/>
  <c r="AG133" i="2"/>
  <c r="AG110" i="2"/>
  <c r="AG96" i="2"/>
  <c r="AG84" i="2"/>
  <c r="AG74" i="2"/>
  <c r="AG68" i="2"/>
  <c r="AG60" i="2"/>
  <c r="AG58" i="2"/>
  <c r="AG56" i="2"/>
  <c r="AG55" i="2"/>
  <c r="AG49" i="2"/>
  <c r="AG16" i="2"/>
  <c r="AF151" i="2"/>
  <c r="AF150" i="2"/>
  <c r="AF142" i="2"/>
  <c r="AF116" i="2"/>
  <c r="AF105" i="2"/>
  <c r="AF62" i="2"/>
  <c r="AF34" i="2"/>
  <c r="AE129" i="2"/>
  <c r="AE103" i="2"/>
  <c r="AE88" i="2"/>
  <c r="AE66" i="2"/>
  <c r="AE59" i="2"/>
  <c r="AE51" i="2"/>
  <c r="AE26" i="2"/>
  <c r="AE18" i="2"/>
  <c r="AE12" i="2"/>
  <c r="AD154" i="2"/>
  <c r="AD122" i="2"/>
  <c r="AD106" i="2"/>
  <c r="AD100" i="2"/>
  <c r="AD81" i="2"/>
  <c r="AD71" i="2"/>
  <c r="AD43" i="2"/>
  <c r="AD32" i="2"/>
  <c r="AD11" i="2"/>
  <c r="AD8" i="2"/>
  <c r="AC153" i="2"/>
  <c r="AC112" i="2"/>
  <c r="AC65" i="2"/>
  <c r="AC19" i="2"/>
  <c r="AC5" i="2"/>
  <c r="AA147" i="2"/>
  <c r="AA139" i="2"/>
  <c r="AA99" i="2"/>
  <c r="AA98" i="2"/>
  <c r="AA91" i="2"/>
  <c r="AA69" i="2"/>
  <c r="AA63" i="2"/>
  <c r="AA40" i="2"/>
  <c r="AA35" i="2"/>
  <c r="AA29" i="2"/>
  <c r="AA17" i="2"/>
  <c r="Z132" i="2"/>
  <c r="Z119" i="2"/>
  <c r="Z85" i="2"/>
  <c r="Z77" i="2"/>
  <c r="Z57" i="2"/>
  <c r="Z50" i="2"/>
  <c r="Z47" i="2"/>
  <c r="Z37" i="2"/>
  <c r="Y145" i="2"/>
  <c r="Y128" i="2"/>
  <c r="Y127" i="2"/>
  <c r="Y126" i="2"/>
  <c r="Y121" i="2"/>
  <c r="Y120" i="2"/>
  <c r="Y117" i="2"/>
  <c r="Y114" i="2"/>
  <c r="Y109" i="2"/>
  <c r="Y107" i="2"/>
  <c r="Y104" i="2"/>
  <c r="Y101" i="2"/>
  <c r="Y95" i="2"/>
  <c r="Y92" i="2"/>
  <c r="Y83" i="2"/>
  <c r="Y82" i="2"/>
  <c r="Y61" i="2"/>
  <c r="Y52" i="2"/>
  <c r="Y44" i="2"/>
  <c r="Y38" i="2"/>
  <c r="Y33" i="2"/>
  <c r="Y25" i="2"/>
  <c r="Y24" i="2"/>
  <c r="Y13" i="2"/>
  <c r="Y9" i="2"/>
  <c r="X149" i="2"/>
  <c r="X131" i="2"/>
  <c r="X115" i="2"/>
  <c r="X113" i="2"/>
  <c r="X97" i="2"/>
  <c r="X80" i="2"/>
  <c r="X73" i="2"/>
  <c r="Q165" i="2"/>
  <c r="Q164" i="2"/>
  <c r="Q163" i="2"/>
  <c r="Q162" i="2"/>
  <c r="Q161" i="2"/>
  <c r="Q160" i="2"/>
  <c r="Q159" i="2"/>
  <c r="Q158" i="2"/>
  <c r="Q157" i="2"/>
  <c r="Q156" i="2"/>
  <c r="Q155" i="2"/>
  <c r="R161" i="2"/>
  <c r="R160" i="2"/>
  <c r="R159" i="2"/>
  <c r="R158" i="2"/>
  <c r="R157" i="2"/>
  <c r="R156" i="2"/>
  <c r="R155" i="2"/>
  <c r="S156" i="2"/>
  <c r="S155" i="2"/>
  <c r="V152" i="2"/>
  <c r="V146" i="2"/>
  <c r="V141" i="2"/>
  <c r="V140" i="2"/>
  <c r="V138" i="2"/>
  <c r="V137" i="2"/>
  <c r="V136" i="2"/>
  <c r="V134" i="2"/>
  <c r="V133" i="2"/>
  <c r="V130" i="2"/>
  <c r="V123" i="2"/>
  <c r="V110" i="2"/>
  <c r="V96" i="2"/>
  <c r="V94" i="2"/>
  <c r="V86" i="2"/>
  <c r="V84" i="2"/>
  <c r="V74" i="2"/>
  <c r="V68" i="2"/>
  <c r="V60" i="2"/>
  <c r="V58" i="2"/>
  <c r="V56" i="2"/>
  <c r="V55" i="2"/>
  <c r="V49" i="2"/>
  <c r="V42" i="2"/>
  <c r="V41" i="2"/>
  <c r="V16" i="2"/>
  <c r="V14" i="2"/>
  <c r="V10" i="2"/>
  <c r="V7" i="2"/>
  <c r="U151" i="2"/>
  <c r="U150" i="2"/>
  <c r="U148" i="2"/>
  <c r="U142" i="2"/>
  <c r="U116" i="2"/>
  <c r="U105" i="2"/>
  <c r="U90" i="2"/>
  <c r="U89" i="2"/>
  <c r="U87" i="2"/>
  <c r="U72" i="2"/>
  <c r="U62" i="2"/>
  <c r="U54" i="2"/>
  <c r="U36" i="2"/>
  <c r="U34" i="2"/>
  <c r="U28" i="2"/>
  <c r="T143" i="2"/>
  <c r="T135" i="2"/>
  <c r="T129" i="2"/>
  <c r="T111" i="2"/>
  <c r="T103" i="2"/>
  <c r="T93" i="2"/>
  <c r="T88" i="2"/>
  <c r="T76" i="2"/>
  <c r="T66" i="2"/>
  <c r="T59" i="2"/>
  <c r="T51" i="2"/>
  <c r="T48" i="2"/>
  <c r="T45" i="2"/>
  <c r="T27" i="2"/>
  <c r="T26" i="2"/>
  <c r="T18" i="2"/>
  <c r="T12" i="2"/>
  <c r="T6" i="2"/>
  <c r="S154" i="2"/>
  <c r="S122" i="2"/>
  <c r="S106" i="2"/>
  <c r="S100" i="2"/>
  <c r="S81" i="2"/>
  <c r="S71" i="2"/>
  <c r="S43" i="2"/>
  <c r="S32" i="2"/>
  <c r="S11" i="2"/>
  <c r="S8" i="2"/>
  <c r="R153" i="2"/>
  <c r="R112" i="2"/>
  <c r="R65" i="2"/>
  <c r="R19" i="2"/>
  <c r="R5" i="2"/>
  <c r="Q67" i="2"/>
  <c r="P147" i="2"/>
  <c r="P139" i="2"/>
  <c r="P118" i="2"/>
  <c r="P108" i="2"/>
  <c r="P99" i="2"/>
  <c r="P98" i="2"/>
  <c r="P91" i="2"/>
  <c r="P69" i="2"/>
  <c r="P63" i="2"/>
  <c r="P53" i="2"/>
  <c r="P40" i="2"/>
  <c r="P35" i="2"/>
  <c r="P29" i="2"/>
  <c r="P22" i="2"/>
  <c r="P21" i="2"/>
  <c r="P17" i="2"/>
  <c r="O132" i="2"/>
  <c r="O119" i="2"/>
  <c r="O85" i="2"/>
  <c r="O79" i="2"/>
  <c r="O78" i="2"/>
  <c r="O77" i="2"/>
  <c r="O57" i="2"/>
  <c r="O50" i="2"/>
  <c r="O47" i="2"/>
  <c r="O39" i="2"/>
  <c r="O37" i="2"/>
  <c r="O31" i="2"/>
  <c r="O23" i="2"/>
  <c r="O20" i="2"/>
  <c r="N145" i="2"/>
  <c r="N144" i="2"/>
  <c r="N128" i="2"/>
  <c r="N127" i="2"/>
  <c r="N126" i="2"/>
  <c r="N124" i="2"/>
  <c r="N121" i="2"/>
  <c r="N120" i="2"/>
  <c r="N117" i="2"/>
  <c r="N114" i="2"/>
  <c r="N109" i="2"/>
  <c r="N107" i="2"/>
  <c r="N104" i="2"/>
  <c r="N101" i="2"/>
  <c r="N95" i="2"/>
  <c r="N92" i="2"/>
  <c r="N83" i="2"/>
  <c r="N82" i="2"/>
  <c r="N75" i="2"/>
  <c r="N70" i="2"/>
  <c r="N61" i="2"/>
  <c r="N52" i="2"/>
  <c r="N46" i="2"/>
  <c r="N44" i="2"/>
  <c r="N38" i="2"/>
  <c r="N33" i="2"/>
  <c r="N30" i="2"/>
  <c r="N25" i="2"/>
  <c r="N24" i="2"/>
  <c r="N15" i="2"/>
  <c r="N13" i="2"/>
  <c r="N9" i="2"/>
  <c r="M149" i="2"/>
  <c r="M131" i="2"/>
  <c r="M125" i="2"/>
  <c r="M115" i="2"/>
  <c r="M113" i="2"/>
  <c r="M102" i="2"/>
  <c r="M97" i="2"/>
  <c r="M80" i="2"/>
  <c r="M73" i="2"/>
  <c r="M64" i="2"/>
  <c r="J19" i="3" l="1"/>
  <c r="J21" i="3"/>
  <c r="J20" i="3"/>
  <c r="J23" i="3"/>
  <c r="J25" i="3"/>
  <c r="J22" i="3"/>
  <c r="J24" i="3"/>
  <c r="J26" i="3"/>
  <c r="J28" i="3"/>
  <c r="M105" i="3" l="1"/>
  <c r="M104" i="3"/>
  <c r="M101" i="3"/>
  <c r="M95" i="3"/>
  <c r="M99" i="3"/>
  <c r="M96" i="3"/>
  <c r="M93" i="3"/>
  <c r="M92" i="3"/>
  <c r="M91" i="3"/>
  <c r="M90" i="3"/>
  <c r="F102" i="3"/>
  <c r="J117" i="3" s="1"/>
  <c r="F99" i="3"/>
  <c r="J114" i="3" s="1"/>
  <c r="F98" i="3"/>
  <c r="J116" i="3" s="1"/>
  <c r="F97" i="3"/>
  <c r="J113" i="3" s="1"/>
  <c r="F93" i="3"/>
  <c r="J111" i="3" s="1"/>
  <c r="F96" i="3"/>
  <c r="J115" i="3" s="1"/>
  <c r="F94" i="3"/>
  <c r="J112" i="3" s="1"/>
  <c r="F92" i="3"/>
  <c r="J109" i="3" s="1"/>
  <c r="F91" i="3"/>
  <c r="J110" i="3" s="1"/>
  <c r="F65" i="3"/>
  <c r="J108" i="3"/>
  <c r="F66" i="3"/>
  <c r="F64" i="3"/>
  <c r="F67" i="3"/>
  <c r="F69" i="3"/>
  <c r="F68" i="3"/>
  <c r="F70" i="3"/>
  <c r="F74" i="3"/>
  <c r="F73" i="3"/>
  <c r="F75" i="3"/>
  <c r="M74" i="3"/>
  <c r="J86" i="3" s="1"/>
  <c r="M75" i="3"/>
  <c r="J87" i="3" s="1"/>
  <c r="M68" i="3"/>
  <c r="J82" i="3" s="1"/>
  <c r="M70" i="3"/>
  <c r="J83" i="3" s="1"/>
  <c r="M72" i="3"/>
  <c r="J84" i="3" s="1"/>
  <c r="M69" i="3"/>
  <c r="J85" i="3" s="1"/>
  <c r="M66" i="3"/>
  <c r="J80" i="3" s="1"/>
  <c r="M65" i="3"/>
  <c r="J79" i="3" s="1"/>
  <c r="M67" i="3"/>
  <c r="J81" i="3" s="1"/>
  <c r="M64" i="3"/>
  <c r="J78" i="3" s="1"/>
  <c r="B122" i="1" l="1"/>
  <c r="B121" i="1"/>
  <c r="B120" i="1"/>
  <c r="B119" i="1"/>
  <c r="B118" i="1"/>
  <c r="B117" i="1"/>
  <c r="B116" i="1"/>
  <c r="B115" i="1"/>
  <c r="B114" i="1"/>
  <c r="B113" i="1"/>
  <c r="B123" i="1" s="1"/>
  <c r="B177" i="2"/>
  <c r="B176" i="2"/>
  <c r="B175" i="2"/>
  <c r="B174" i="2"/>
  <c r="B173" i="2"/>
  <c r="B172" i="2"/>
  <c r="B171" i="2"/>
  <c r="B170" i="2"/>
  <c r="B169" i="2"/>
  <c r="B168" i="2"/>
  <c r="B178" i="2" s="1"/>
  <c r="X3" i="2" l="1"/>
  <c r="Y3" i="2"/>
  <c r="Z3" i="2"/>
  <c r="AA3" i="2"/>
  <c r="AB3" i="2"/>
  <c r="AE3" i="2"/>
  <c r="G32" i="3" s="1"/>
  <c r="G91" i="3" s="1"/>
  <c r="AD3" i="2"/>
  <c r="G33" i="3" s="1"/>
  <c r="G92" i="3" s="1"/>
  <c r="AC3" i="2"/>
  <c r="G38" i="3" s="1"/>
  <c r="G98" i="3" s="1"/>
  <c r="AF3" i="2"/>
  <c r="AG3" i="2"/>
  <c r="X4" i="2"/>
  <c r="Y4" i="2"/>
  <c r="Z4" i="2"/>
  <c r="AA4" i="2"/>
  <c r="AB4" i="2"/>
  <c r="AE4" i="2"/>
  <c r="AD4" i="2"/>
  <c r="AC4" i="2"/>
  <c r="AF4" i="2"/>
  <c r="AG4" i="2"/>
  <c r="J54" i="3"/>
  <c r="J56" i="3"/>
  <c r="J57" i="3"/>
  <c r="J50" i="3"/>
  <c r="J51" i="3"/>
  <c r="J58" i="3"/>
  <c r="J52" i="3"/>
  <c r="J53" i="3"/>
  <c r="J49" i="3"/>
  <c r="J55" i="3"/>
  <c r="J27" i="3"/>
  <c r="Z177" i="2"/>
  <c r="G36" i="3"/>
  <c r="O177" i="2"/>
  <c r="O4" i="2"/>
  <c r="O3" i="2"/>
  <c r="G8" i="3" s="1"/>
  <c r="G68" i="3" l="1"/>
  <c r="G97" i="3"/>
  <c r="N177" i="2" l="1"/>
  <c r="N4" i="2"/>
  <c r="N3" i="2"/>
  <c r="Y177" i="2"/>
  <c r="G31" i="3"/>
  <c r="G90" i="3" s="1"/>
  <c r="AG177" i="2"/>
  <c r="AF177" i="2"/>
  <c r="AE177" i="2"/>
  <c r="AC177" i="2"/>
  <c r="AB177" i="2"/>
  <c r="AA177" i="2"/>
  <c r="X177" i="2"/>
  <c r="AD177" i="2"/>
  <c r="V177" i="2"/>
  <c r="U177" i="2"/>
  <c r="T177" i="2"/>
  <c r="R177" i="2"/>
  <c r="Q177" i="2"/>
  <c r="P177" i="2"/>
  <c r="M177" i="2"/>
  <c r="S177" i="2"/>
  <c r="S4" i="2"/>
  <c r="S3" i="2"/>
  <c r="G34" i="3"/>
  <c r="G93" i="3" s="1"/>
  <c r="P4" i="2"/>
  <c r="M4" i="2"/>
  <c r="G41" i="3"/>
  <c r="G96" i="3" s="1"/>
  <c r="V4" i="2"/>
  <c r="G45" i="3"/>
  <c r="G102" i="3" s="1"/>
  <c r="V3" i="2"/>
  <c r="P3" i="2"/>
  <c r="Q3" i="2"/>
  <c r="G35" i="3"/>
  <c r="G94" i="3" s="1"/>
  <c r="U3" i="2"/>
  <c r="U4" i="2"/>
  <c r="M3" i="2"/>
  <c r="R3" i="2"/>
  <c r="R4" i="2"/>
  <c r="Q4" i="2"/>
  <c r="T4" i="2"/>
  <c r="T3" i="2"/>
  <c r="G40" i="3"/>
  <c r="G99" i="3" s="1"/>
  <c r="G7" i="3" l="1"/>
  <c r="G15" i="3"/>
  <c r="G75" i="3" s="1"/>
  <c r="G14" i="3"/>
  <c r="G10" i="3"/>
  <c r="G16" i="3"/>
  <c r="G9" i="3"/>
  <c r="G6" i="3"/>
  <c r="G11" i="3"/>
  <c r="G5" i="3"/>
  <c r="G64" i="3" l="1"/>
  <c r="G70" i="3"/>
  <c r="G65" i="3"/>
  <c r="G69" i="3"/>
  <c r="G74" i="3"/>
  <c r="G67" i="3"/>
  <c r="G73" i="3"/>
  <c r="G66" i="3"/>
  <c r="AG169" i="2" l="1"/>
  <c r="AG168" i="2"/>
  <c r="G39" i="3" s="1"/>
  <c r="G100" i="3" s="1"/>
  <c r="V169" i="2" l="1"/>
  <c r="V168" i="2"/>
  <c r="AG172" i="2"/>
  <c r="AG171" i="2"/>
  <c r="G44" i="3" s="1"/>
  <c r="G103" i="3" s="1"/>
  <c r="G13" i="3" l="1"/>
  <c r="G72" i="3" s="1"/>
  <c r="N169" i="2" l="1"/>
  <c r="N168" i="2"/>
  <c r="G12" i="3" s="1"/>
  <c r="G71" i="3"/>
  <c r="Y172" i="2"/>
  <c r="Y171" i="2"/>
  <c r="G42" i="3"/>
  <c r="G101" i="3" s="1"/>
  <c r="Y169" i="2"/>
  <c r="Y168" i="2"/>
  <c r="G37" i="3"/>
  <c r="G95" i="3" s="1"/>
  <c r="O4" i="1" l="1"/>
  <c r="O122" i="1"/>
  <c r="Z4" i="1"/>
  <c r="Z122" i="1"/>
  <c r="AE4" i="1"/>
  <c r="AE122" i="1"/>
  <c r="O3" i="1"/>
  <c r="N8" i="3" s="1"/>
  <c r="K22" i="3" s="1"/>
  <c r="N68" i="3"/>
  <c r="K82" i="3"/>
  <c r="Z3" i="1"/>
  <c r="N35" i="3"/>
  <c r="K53" i="3" s="1"/>
  <c r="N95" i="3"/>
  <c r="AG4" i="1"/>
  <c r="AG122" i="1"/>
  <c r="AF4" i="1"/>
  <c r="AF122" i="1"/>
  <c r="AC4" i="1"/>
  <c r="AC122" i="1"/>
  <c r="AD4" i="1"/>
  <c r="AD122" i="1"/>
  <c r="AB4" i="1"/>
  <c r="AB122" i="1"/>
  <c r="AA4" i="1"/>
  <c r="AA122" i="1"/>
  <c r="Y4" i="1"/>
  <c r="Y122" i="1"/>
  <c r="X4" i="1"/>
  <c r="X122" i="1"/>
  <c r="V4" i="1"/>
  <c r="V122" i="1"/>
  <c r="U4" i="1"/>
  <c r="U122" i="1"/>
  <c r="R4" i="1"/>
  <c r="R122" i="1"/>
  <c r="S4" i="1"/>
  <c r="S122" i="1"/>
  <c r="Q4" i="1"/>
  <c r="Q122" i="1"/>
  <c r="P4" i="1"/>
  <c r="P122" i="1"/>
  <c r="N4" i="1"/>
  <c r="N122" i="1"/>
  <c r="M4" i="1"/>
  <c r="M122" i="1"/>
  <c r="T4" i="1"/>
  <c r="T122" i="1"/>
  <c r="AD114" i="1"/>
  <c r="AD113" i="1"/>
  <c r="N39" i="3"/>
  <c r="N98" i="3"/>
  <c r="AG114" i="1"/>
  <c r="AG113" i="1"/>
  <c r="N44" i="3"/>
  <c r="N102" i="3"/>
  <c r="Y114" i="1"/>
  <c r="Y113" i="1"/>
  <c r="N37" i="3"/>
  <c r="N97" i="3"/>
  <c r="V114" i="1"/>
  <c r="V113" i="1"/>
  <c r="N14" i="3" s="1"/>
  <c r="N73" i="3"/>
  <c r="N114" i="1"/>
  <c r="N113" i="1"/>
  <c r="N10" i="3" s="1"/>
  <c r="N71" i="3"/>
  <c r="X114" i="1"/>
  <c r="X113" i="1"/>
  <c r="Y117" i="1"/>
  <c r="Y116" i="1"/>
  <c r="N40" i="3"/>
  <c r="N100" i="3"/>
  <c r="K113" i="3" s="1"/>
  <c r="S3" i="1"/>
  <c r="N7" i="3" s="1"/>
  <c r="K23" i="3" s="1"/>
  <c r="N67" i="3"/>
  <c r="K81" i="3"/>
  <c r="P3" i="1"/>
  <c r="M3" i="1"/>
  <c r="R3" i="1"/>
  <c r="N15" i="3" s="1"/>
  <c r="K27" i="3"/>
  <c r="N74" i="3"/>
  <c r="K86" i="3"/>
  <c r="N3" i="1"/>
  <c r="N5" i="3" s="1"/>
  <c r="K19" i="3" s="1"/>
  <c r="N64" i="3"/>
  <c r="K78" i="3"/>
  <c r="U3" i="1"/>
  <c r="Q3" i="1"/>
  <c r="V3" i="1"/>
  <c r="N9" i="3" s="1"/>
  <c r="K21" i="3" s="1"/>
  <c r="N66" i="3"/>
  <c r="K80" i="3"/>
  <c r="T3" i="1"/>
  <c r="N6" i="3" s="1"/>
  <c r="K20" i="3" s="1"/>
  <c r="N65" i="3"/>
  <c r="K79" i="3"/>
  <c r="AA3" i="1"/>
  <c r="N34" i="3"/>
  <c r="K52" i="3" s="1"/>
  <c r="N93" i="3"/>
  <c r="K111" i="3"/>
  <c r="AB3" i="1"/>
  <c r="N45" i="3"/>
  <c r="K58" i="3" s="1"/>
  <c r="N104" i="3"/>
  <c r="AG3" i="1"/>
  <c r="N42" i="3"/>
  <c r="K54" i="3" s="1"/>
  <c r="N99" i="3"/>
  <c r="K112" i="3"/>
  <c r="Y3" i="1"/>
  <c r="N32" i="3"/>
  <c r="K49" i="3" s="1"/>
  <c r="N91" i="3"/>
  <c r="K108" i="3"/>
  <c r="AF3" i="1"/>
  <c r="N41" i="3"/>
  <c r="K56" i="3" s="1"/>
  <c r="N101" i="3"/>
  <c r="X3" i="1"/>
  <c r="N38" i="3"/>
  <c r="K55" i="3" s="1"/>
  <c r="N96" i="3"/>
  <c r="K114" i="3"/>
  <c r="AE3" i="1"/>
  <c r="N33" i="3"/>
  <c r="N92" i="3" s="1"/>
  <c r="K110" i="3" s="1"/>
  <c r="K51" i="3"/>
  <c r="AE114" i="1"/>
  <c r="AE113" i="1"/>
  <c r="N36" i="3"/>
  <c r="N94" i="3"/>
  <c r="AC3" i="1"/>
  <c r="N46" i="3"/>
  <c r="K57" i="3" s="1"/>
  <c r="N105" i="3"/>
  <c r="K117" i="3" s="1"/>
  <c r="AD3" i="1"/>
  <c r="N31" i="3"/>
  <c r="K50" i="3" s="1"/>
  <c r="N90" i="3"/>
  <c r="K109" i="3"/>
  <c r="Y120" i="1"/>
  <c r="Y119" i="1"/>
  <c r="N43" i="3"/>
  <c r="N103" i="3"/>
  <c r="K116" i="3"/>
  <c r="AE117" i="1"/>
  <c r="AE116" i="1"/>
  <c r="K115" i="3"/>
  <c r="N16" i="3" l="1"/>
  <c r="N12" i="3"/>
  <c r="N13" i="3"/>
  <c r="N11" i="3"/>
  <c r="N72" i="3" l="1"/>
  <c r="K84" i="3" s="1"/>
  <c r="K24" i="3"/>
  <c r="N69" i="3"/>
  <c r="K85" i="3" s="1"/>
  <c r="K26" i="3"/>
  <c r="N70" i="3"/>
  <c r="K83" i="3" s="1"/>
  <c r="K25" i="3"/>
  <c r="N75" i="3"/>
  <c r="K87" i="3" s="1"/>
  <c r="K28" i="3"/>
  <c r="Y175" i="2" l="1"/>
  <c r="Y174" i="2"/>
  <c r="G43" i="3" s="1"/>
</calcChain>
</file>

<file path=xl/sharedStrings.xml><?xml version="1.0" encoding="utf-8"?>
<sst xmlns="http://schemas.openxmlformats.org/spreadsheetml/2006/main" count="1650" uniqueCount="465">
  <si>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</si>
  <si>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</si>
  <si>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</si>
  <si>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</si>
  <si>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</si>
  <si>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</si>
  <si>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</si>
  <si>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</si>
  <si>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</si>
  <si>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</si>
  <si>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</si>
  <si>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</si>
  <si>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</si>
  <si>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Race</t>
  </si>
  <si>
    <t>B-TEAM</t>
  </si>
  <si>
    <t>C-TEAM</t>
  </si>
  <si>
    <t>D-TEAM</t>
  </si>
  <si>
    <t>BRX</t>
  </si>
  <si>
    <t>HPX</t>
  </si>
  <si>
    <t>BSRC</t>
  </si>
  <si>
    <t>EDM</t>
  </si>
  <si>
    <t>SNH</t>
  </si>
  <si>
    <t>FRE</t>
  </si>
  <si>
    <t>HRP</t>
  </si>
  <si>
    <t>* indicates 2nd claim runner</t>
  </si>
  <si>
    <t>SS</t>
  </si>
  <si>
    <t>Div</t>
  </si>
  <si>
    <t>Cat</t>
  </si>
  <si>
    <t>HRTC</t>
  </si>
  <si>
    <t>F</t>
  </si>
  <si>
    <t>M</t>
  </si>
  <si>
    <t>EC</t>
  </si>
  <si>
    <t>2024 MID WEEK LEAGUE sponsored by</t>
  </si>
  <si>
    <t>OPEN</t>
  </si>
  <si>
    <t>VETS</t>
  </si>
  <si>
    <t>Broxbourne Runners</t>
  </si>
  <si>
    <t>Bishop Stortford Running Club</t>
  </si>
  <si>
    <t>Enfield Chasers</t>
  </si>
  <si>
    <t>Edmonton Running Club</t>
  </si>
  <si>
    <t>Freedom Tri</t>
  </si>
  <si>
    <t>Harpenden Arrows</t>
  </si>
  <si>
    <t>Herts Phoenix AC</t>
  </si>
  <si>
    <t>Stevenage &amp; North Herts AC</t>
  </si>
  <si>
    <t>Stevenage Striders</t>
  </si>
  <si>
    <t>OVERALL</t>
  </si>
  <si>
    <t>VET MEN</t>
  </si>
  <si>
    <t>VET WOMEN</t>
  </si>
  <si>
    <t>BSRC 'B'</t>
  </si>
  <si>
    <t>HRTC 'B'</t>
  </si>
  <si>
    <t>SS 'B'</t>
  </si>
  <si>
    <t>BRX 'B'</t>
  </si>
  <si>
    <t>SS 'C'</t>
  </si>
  <si>
    <t>HRP 'B'</t>
  </si>
  <si>
    <t>Harlow Run &amp; Tri Club</t>
  </si>
  <si>
    <t>BSRC 'C'</t>
  </si>
  <si>
    <t>HRTC 'C'</t>
  </si>
  <si>
    <t>BSRC 'D'</t>
  </si>
  <si>
    <t>DIVISION 3 CUMULATIVE POSITIONS AFTER 2 RACES</t>
  </si>
  <si>
    <t>S</t>
  </si>
  <si>
    <t>Harrison</t>
  </si>
  <si>
    <t>Zoe</t>
  </si>
  <si>
    <t>Robinson</t>
  </si>
  <si>
    <t>Charlotte</t>
  </si>
  <si>
    <t>Ellis</t>
  </si>
  <si>
    <t>Ella</t>
  </si>
  <si>
    <t>White</t>
  </si>
  <si>
    <t>Jess</t>
  </si>
  <si>
    <t>V 45</t>
  </si>
  <si>
    <t>V 35</t>
  </si>
  <si>
    <t>Hannah</t>
  </si>
  <si>
    <t>Rebecca</t>
  </si>
  <si>
    <t>V 55</t>
  </si>
  <si>
    <t>Victoria</t>
  </si>
  <si>
    <t>Julia</t>
  </si>
  <si>
    <t>Louise</t>
  </si>
  <si>
    <t>Lucy</t>
  </si>
  <si>
    <t>Helen</t>
  </si>
  <si>
    <t>Celia</t>
  </si>
  <si>
    <t>Oliver</t>
  </si>
  <si>
    <t>Clare</t>
  </si>
  <si>
    <t>Gemma</t>
  </si>
  <si>
    <t>Ward</t>
  </si>
  <si>
    <t>Anna</t>
  </si>
  <si>
    <t>Teresa</t>
  </si>
  <si>
    <t>V 65</t>
  </si>
  <si>
    <t>Chapman</t>
  </si>
  <si>
    <t>Phillips</t>
  </si>
  <si>
    <t>Harvey</t>
  </si>
  <si>
    <t>Wright</t>
  </si>
  <si>
    <t>Laura</t>
  </si>
  <si>
    <t>Amanda</t>
  </si>
  <si>
    <t>Jennifer</t>
  </si>
  <si>
    <t>Michelle</t>
  </si>
  <si>
    <t>Brown</t>
  </si>
  <si>
    <t>Evans</t>
  </si>
  <si>
    <t>Tracy</t>
  </si>
  <si>
    <t>Johnson</t>
  </si>
  <si>
    <t>Emma</t>
  </si>
  <si>
    <t>Kelly</t>
  </si>
  <si>
    <t>Gibson</t>
  </si>
  <si>
    <t>Jones</t>
  </si>
  <si>
    <t>Tabitha</t>
  </si>
  <si>
    <t>Woodhouse</t>
  </si>
  <si>
    <t>U 20</t>
  </si>
  <si>
    <t>Elidh</t>
  </si>
  <si>
    <t>Malcolm*</t>
  </si>
  <si>
    <t>Tory</t>
  </si>
  <si>
    <t>Foot</t>
  </si>
  <si>
    <t>Bethan</t>
  </si>
  <si>
    <t>Marshall</t>
  </si>
  <si>
    <t>Moye</t>
  </si>
  <si>
    <t>Melissa</t>
  </si>
  <si>
    <t>Tanti</t>
  </si>
  <si>
    <t>Gyetvai</t>
  </si>
  <si>
    <t>Roberts</t>
  </si>
  <si>
    <t>Lily</t>
  </si>
  <si>
    <t>Ellen</t>
  </si>
  <si>
    <t>Ilott</t>
  </si>
  <si>
    <t>Abigail</t>
  </si>
  <si>
    <t>Manson</t>
  </si>
  <si>
    <t>Amelie</t>
  </si>
  <si>
    <t>Hobbs</t>
  </si>
  <si>
    <t>Murray</t>
  </si>
  <si>
    <t>Katie-Claire</t>
  </si>
  <si>
    <t>Lloyd</t>
  </si>
  <si>
    <t>McIlvenna*</t>
  </si>
  <si>
    <t>Joanna</t>
  </si>
  <si>
    <t>Jurd</t>
  </si>
  <si>
    <t>Rachel</t>
  </si>
  <si>
    <t>Dervish</t>
  </si>
  <si>
    <t>Butler</t>
  </si>
  <si>
    <t>Lina</t>
  </si>
  <si>
    <t>Tzompova</t>
  </si>
  <si>
    <t>Fiona</t>
  </si>
  <si>
    <t>Hathaway</t>
  </si>
  <si>
    <t>Catherine</t>
  </si>
  <si>
    <t>Ridge</t>
  </si>
  <si>
    <t>Audrey</t>
  </si>
  <si>
    <t>Zilliox</t>
  </si>
  <si>
    <t>Donna</t>
  </si>
  <si>
    <t>Milton</t>
  </si>
  <si>
    <t>Cathy</t>
  </si>
  <si>
    <t>Jeremiah</t>
  </si>
  <si>
    <t>Green</t>
  </si>
  <si>
    <t>Jan</t>
  </si>
  <si>
    <t>Hazirci</t>
  </si>
  <si>
    <t>Davies</t>
  </si>
  <si>
    <t>Kerry</t>
  </si>
  <si>
    <t>Mavris</t>
  </si>
  <si>
    <t>Cootes</t>
  </si>
  <si>
    <t>Marie</t>
  </si>
  <si>
    <t>Hockley</t>
  </si>
  <si>
    <t>Natalie</t>
  </si>
  <si>
    <t>Thornton</t>
  </si>
  <si>
    <t>Rita</t>
  </si>
  <si>
    <t>Moran</t>
  </si>
  <si>
    <t>Carr</t>
  </si>
  <si>
    <t>McGill</t>
  </si>
  <si>
    <t>Tessa</t>
  </si>
  <si>
    <t>Whitmore</t>
  </si>
  <si>
    <t>Andrea</t>
  </si>
  <si>
    <t>Thorpe</t>
  </si>
  <si>
    <t>Sutherland</t>
  </si>
  <si>
    <t>Stratford</t>
  </si>
  <si>
    <t>Peijie</t>
  </si>
  <si>
    <t>Zhu</t>
  </si>
  <si>
    <t>Burke</t>
  </si>
  <si>
    <t>Olu</t>
  </si>
  <si>
    <t>Gooden</t>
  </si>
  <si>
    <t>Katka</t>
  </si>
  <si>
    <t xml:space="preserve">Laughton </t>
  </si>
  <si>
    <t>Sandra</t>
  </si>
  <si>
    <t>Webber</t>
  </si>
  <si>
    <t>Patricia</t>
  </si>
  <si>
    <t>Poole</t>
  </si>
  <si>
    <t>Lara</t>
  </si>
  <si>
    <t>Wheeldon</t>
  </si>
  <si>
    <t>Masterson</t>
  </si>
  <si>
    <t>Duffield</t>
  </si>
  <si>
    <t>Lindsey</t>
  </si>
  <si>
    <t>Stonebridge</t>
  </si>
  <si>
    <t>Simona</t>
  </si>
  <si>
    <t>Leadbetter</t>
  </si>
  <si>
    <t>Janet</t>
  </si>
  <si>
    <t>Howes</t>
  </si>
  <si>
    <t>V 75</t>
  </si>
  <si>
    <t>Stella</t>
  </si>
  <si>
    <t xml:space="preserve">Toresse </t>
  </si>
  <si>
    <t xml:space="preserve">Heasman </t>
  </si>
  <si>
    <t>Shreeve</t>
  </si>
  <si>
    <t>Middleton</t>
  </si>
  <si>
    <t>Annie</t>
  </si>
  <si>
    <t>Quinn</t>
  </si>
  <si>
    <t>Wicks</t>
  </si>
  <si>
    <t>Chrissie</t>
  </si>
  <si>
    <t>Thomas</t>
  </si>
  <si>
    <t>Malone</t>
  </si>
  <si>
    <t>Cutler</t>
  </si>
  <si>
    <t>Dixon</t>
  </si>
  <si>
    <t>Claire</t>
  </si>
  <si>
    <t>Bradley</t>
  </si>
  <si>
    <t>Liam</t>
  </si>
  <si>
    <t>Rowlands</t>
  </si>
  <si>
    <t>David</t>
  </si>
  <si>
    <t>Mark</t>
  </si>
  <si>
    <t>Matthew</t>
  </si>
  <si>
    <t>Chris</t>
  </si>
  <si>
    <t>James</t>
  </si>
  <si>
    <t>Ian</t>
  </si>
  <si>
    <t>Peter</t>
  </si>
  <si>
    <t>Joe</t>
  </si>
  <si>
    <t>Danny</t>
  </si>
  <si>
    <t>Tom</t>
  </si>
  <si>
    <t>Jamie</t>
  </si>
  <si>
    <t>Dean</t>
  </si>
  <si>
    <t>Baker</t>
  </si>
  <si>
    <t>Andrew</t>
  </si>
  <si>
    <t>Cooper</t>
  </si>
  <si>
    <t>Gordon</t>
  </si>
  <si>
    <t>Jonathan</t>
  </si>
  <si>
    <t>Luke</t>
  </si>
  <si>
    <t>Lee</t>
  </si>
  <si>
    <t>Stuart</t>
  </si>
  <si>
    <t>Ben</t>
  </si>
  <si>
    <t>Sam</t>
  </si>
  <si>
    <t>Kevin</t>
  </si>
  <si>
    <t>V 50</t>
  </si>
  <si>
    <t>V 40</t>
  </si>
  <si>
    <t>Grant</t>
  </si>
  <si>
    <t>Paul</t>
  </si>
  <si>
    <t>Martin</t>
  </si>
  <si>
    <t>Richard</t>
  </si>
  <si>
    <t>V 60</t>
  </si>
  <si>
    <t>Neil</t>
  </si>
  <si>
    <t>Bull</t>
  </si>
  <si>
    <t>Marc</t>
  </si>
  <si>
    <t>Andy</t>
  </si>
  <si>
    <t>Nicholas</t>
  </si>
  <si>
    <t>Adam</t>
  </si>
  <si>
    <t>Alex</t>
  </si>
  <si>
    <t>Steve</t>
  </si>
  <si>
    <t>Westley</t>
  </si>
  <si>
    <t>Mike</t>
  </si>
  <si>
    <t>Aaron</t>
  </si>
  <si>
    <t>Graham</t>
  </si>
  <si>
    <t>Steven</t>
  </si>
  <si>
    <t>John</t>
  </si>
  <si>
    <t>Brian</t>
  </si>
  <si>
    <t>Robert</t>
  </si>
  <si>
    <t>Alan</t>
  </si>
  <si>
    <t>Philip</t>
  </si>
  <si>
    <t>Dewar</t>
  </si>
  <si>
    <t>Sean</t>
  </si>
  <si>
    <t>Rob</t>
  </si>
  <si>
    <t>Smith</t>
  </si>
  <si>
    <t>Simon</t>
  </si>
  <si>
    <t>V 70</t>
  </si>
  <si>
    <t>Phil</t>
  </si>
  <si>
    <t>Colin</t>
  </si>
  <si>
    <t>Bateman</t>
  </si>
  <si>
    <t>Abdullah</t>
  </si>
  <si>
    <t>Athar</t>
  </si>
  <si>
    <t>McTavish</t>
  </si>
  <si>
    <t>Owen</t>
  </si>
  <si>
    <t>O'Neill</t>
  </si>
  <si>
    <t>Martyn</t>
  </si>
  <si>
    <t>Coulter</t>
  </si>
  <si>
    <t>Henry</t>
  </si>
  <si>
    <t>Wasley</t>
  </si>
  <si>
    <t>Archie</t>
  </si>
  <si>
    <t>Gilbey</t>
  </si>
  <si>
    <t>Mella</t>
  </si>
  <si>
    <t>Amatruda</t>
  </si>
  <si>
    <t>Power</t>
  </si>
  <si>
    <t>Harry</t>
  </si>
  <si>
    <t>Liddle</t>
  </si>
  <si>
    <t>Bishop</t>
  </si>
  <si>
    <t>Drew</t>
  </si>
  <si>
    <t>Kevyn</t>
  </si>
  <si>
    <t>Hopkins-Hall</t>
  </si>
  <si>
    <t>Pickett</t>
  </si>
  <si>
    <t>Newton</t>
  </si>
  <si>
    <t>O'Neil</t>
  </si>
  <si>
    <t>Lowe</t>
  </si>
  <si>
    <t>Marshall*</t>
  </si>
  <si>
    <t>Hoefield</t>
  </si>
  <si>
    <t>Kirk</t>
  </si>
  <si>
    <t>Crudgington</t>
  </si>
  <si>
    <t>Akerman</t>
  </si>
  <si>
    <t>Whitten</t>
  </si>
  <si>
    <t>Esdaille</t>
  </si>
  <si>
    <t>Ironside</t>
  </si>
  <si>
    <t>Pattison</t>
  </si>
  <si>
    <t>Carmack</t>
  </si>
  <si>
    <t>Nice</t>
  </si>
  <si>
    <t>Muiris</t>
  </si>
  <si>
    <t>O'Connell</t>
  </si>
  <si>
    <t>Ken</t>
  </si>
  <si>
    <t>McLeod</t>
  </si>
  <si>
    <t>Thomson</t>
  </si>
  <si>
    <t>Newman</t>
  </si>
  <si>
    <t>Karl</t>
  </si>
  <si>
    <t>Sparks</t>
  </si>
  <si>
    <t>Pete</t>
  </si>
  <si>
    <t>Chew</t>
  </si>
  <si>
    <t>Tony</t>
  </si>
  <si>
    <t>Randfield*</t>
  </si>
  <si>
    <t>Bowie</t>
  </si>
  <si>
    <t>Pilbeam</t>
  </si>
  <si>
    <t>Mon</t>
  </si>
  <si>
    <t>Witham</t>
  </si>
  <si>
    <t>Jason</t>
  </si>
  <si>
    <t>Deaves</t>
  </si>
  <si>
    <t>Nicholson</t>
  </si>
  <si>
    <t>Whipp</t>
  </si>
  <si>
    <t>Scales</t>
  </si>
  <si>
    <t>Hudson</t>
  </si>
  <si>
    <t>Bibaud</t>
  </si>
  <si>
    <t>Keith</t>
  </si>
  <si>
    <t>Duncan</t>
  </si>
  <si>
    <t>Eden</t>
  </si>
  <si>
    <t>Walker</t>
  </si>
  <si>
    <t>Nethaway</t>
  </si>
  <si>
    <t>Bloom</t>
  </si>
  <si>
    <t>Russ</t>
  </si>
  <si>
    <t>Andrews</t>
  </si>
  <si>
    <t>Hall</t>
  </si>
  <si>
    <t>Longley</t>
  </si>
  <si>
    <t>Naresh</t>
  </si>
  <si>
    <t>Trivedi</t>
  </si>
  <si>
    <t>Alabaster</t>
  </si>
  <si>
    <t>Tennant</t>
  </si>
  <si>
    <t>Neal</t>
  </si>
  <si>
    <t>Groves</t>
  </si>
  <si>
    <t>Derek</t>
  </si>
  <si>
    <t>Dutchburn</t>
  </si>
  <si>
    <t>V 80</t>
  </si>
  <si>
    <t>Pickering</t>
  </si>
  <si>
    <t>McKinnon</t>
  </si>
  <si>
    <t>Ed</t>
  </si>
  <si>
    <t>Paraskeva</t>
  </si>
  <si>
    <t>Austen</t>
  </si>
  <si>
    <t>Slattery</t>
  </si>
  <si>
    <t>Hagland</t>
  </si>
  <si>
    <t>Bob</t>
  </si>
  <si>
    <t>Borgars</t>
  </si>
  <si>
    <t>Yates</t>
  </si>
  <si>
    <t>Steadman</t>
  </si>
  <si>
    <t>Fox</t>
  </si>
  <si>
    <t>Edwards</t>
  </si>
  <si>
    <t>Sharnie</t>
  </si>
  <si>
    <t>Davidson</t>
  </si>
  <si>
    <t>Singleton</t>
  </si>
  <si>
    <t>Clarence</t>
  </si>
  <si>
    <t>Christine</t>
  </si>
  <si>
    <t>Esperanza</t>
  </si>
  <si>
    <t>Castro</t>
  </si>
  <si>
    <t>Ally</t>
  </si>
  <si>
    <t>Feridun</t>
  </si>
  <si>
    <t>Kadir</t>
  </si>
  <si>
    <t>Joseph</t>
  </si>
  <si>
    <t>Riley</t>
  </si>
  <si>
    <t>DIV 3 RACE 3 - Harlow 10k - Wednesday 19th June 2024</t>
  </si>
  <si>
    <t>DIVISION 3 CUMULATIVE POSITIONS AFTER 3 RACES</t>
  </si>
  <si>
    <t>Derrick</t>
  </si>
  <si>
    <t>Cecil</t>
  </si>
  <si>
    <t>Malleson</t>
  </si>
  <si>
    <t>Rory</t>
  </si>
  <si>
    <t>Lambert</t>
  </si>
  <si>
    <t>Usher</t>
  </si>
  <si>
    <t>Edwin</t>
  </si>
  <si>
    <t>Aled</t>
  </si>
  <si>
    <t>Balint</t>
  </si>
  <si>
    <t>Bone</t>
  </si>
  <si>
    <t>Matthews</t>
  </si>
  <si>
    <t>Cochrane</t>
  </si>
  <si>
    <t>Farmery</t>
  </si>
  <si>
    <t>Lennie</t>
  </si>
  <si>
    <t>Cant</t>
  </si>
  <si>
    <t>Watkins</t>
  </si>
  <si>
    <t>Lund</t>
  </si>
  <si>
    <t>Prosser</t>
  </si>
  <si>
    <t>Pickford</t>
  </si>
  <si>
    <t>Helder</t>
  </si>
  <si>
    <t>Soares</t>
  </si>
  <si>
    <t>Wilkinson</t>
  </si>
  <si>
    <t>Bacon</t>
  </si>
  <si>
    <t>Barker</t>
  </si>
  <si>
    <t>Coaker</t>
  </si>
  <si>
    <t>Dennis</t>
  </si>
  <si>
    <t>Conor</t>
  </si>
  <si>
    <t>O’Neill</t>
  </si>
  <si>
    <t>Oswick</t>
  </si>
  <si>
    <t>Foweraker</t>
  </si>
  <si>
    <t>Olsen Ferreira</t>
  </si>
  <si>
    <t>Honnywill</t>
  </si>
  <si>
    <t>Howe</t>
  </si>
  <si>
    <t>Toby</t>
  </si>
  <si>
    <t>Winfield</t>
  </si>
  <si>
    <t>O'Malley</t>
  </si>
  <si>
    <t>Dearlove</t>
  </si>
  <si>
    <t>Campbell</t>
  </si>
  <si>
    <t>Epps</t>
  </si>
  <si>
    <t>Warwick</t>
  </si>
  <si>
    <t xml:space="preserve">David </t>
  </si>
  <si>
    <t xml:space="preserve">Poulter </t>
  </si>
  <si>
    <t>Maddy</t>
  </si>
  <si>
    <t>Henderson</t>
  </si>
  <si>
    <t>Terri</t>
  </si>
  <si>
    <t>Wiley</t>
  </si>
  <si>
    <t>Crocker</t>
  </si>
  <si>
    <t>Wager</t>
  </si>
  <si>
    <t>Caoimhe</t>
  </si>
  <si>
    <t>Agnew</t>
  </si>
  <si>
    <t>Gushi</t>
  </si>
  <si>
    <t>Hunjan</t>
  </si>
  <si>
    <t>O'Donnell</t>
  </si>
  <si>
    <t>Mowbray</t>
  </si>
  <si>
    <t>Esther</t>
  </si>
  <si>
    <t>Manton</t>
  </si>
  <si>
    <t>Budd</t>
  </si>
  <si>
    <t>Vicky</t>
  </si>
  <si>
    <t>Simpson</t>
  </si>
  <si>
    <t>Dora</t>
  </si>
  <si>
    <t>Scavello</t>
  </si>
  <si>
    <t>Aisling</t>
  </si>
  <si>
    <t>Patterson</t>
  </si>
  <si>
    <t xml:space="preserve">Jodie </t>
  </si>
  <si>
    <t>Kantas</t>
  </si>
  <si>
    <t>Loretta</t>
  </si>
  <si>
    <t>Blundell</t>
  </si>
  <si>
    <t>Jeffreys</t>
  </si>
  <si>
    <t>Price</t>
  </si>
  <si>
    <t>Emily</t>
  </si>
  <si>
    <t>Morreale</t>
  </si>
  <si>
    <t>Serena</t>
  </si>
  <si>
    <t>Beresford</t>
  </si>
  <si>
    <t>Becky</t>
  </si>
  <si>
    <t>Paulina</t>
  </si>
  <si>
    <t>Nixon</t>
  </si>
  <si>
    <t>Bignall</t>
  </si>
  <si>
    <t>Anna-Louise</t>
  </si>
  <si>
    <t>O'Toole</t>
  </si>
  <si>
    <t>Brooks</t>
  </si>
  <si>
    <t>Lauren</t>
  </si>
  <si>
    <t>Pegg</t>
  </si>
  <si>
    <t>Sutherill</t>
  </si>
  <si>
    <t>Colette</t>
  </si>
  <si>
    <t>Law</t>
  </si>
  <si>
    <t>Angie</t>
  </si>
  <si>
    <t>Hayes</t>
  </si>
  <si>
    <t>Acton</t>
  </si>
  <si>
    <t>Ellie</t>
  </si>
  <si>
    <t>Wiseman</t>
  </si>
  <si>
    <t>Izzy</t>
  </si>
  <si>
    <t>Rowe</t>
  </si>
  <si>
    <t>Rust</t>
  </si>
  <si>
    <t>Simmons</t>
  </si>
  <si>
    <t>Freddie</t>
  </si>
  <si>
    <t>Horsewood</t>
  </si>
  <si>
    <t>Titmarsh</t>
  </si>
  <si>
    <t>Ebsworth</t>
  </si>
  <si>
    <t>MacDonald</t>
  </si>
  <si>
    <t>Yoana</t>
  </si>
  <si>
    <t>Rachovska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</si>
</sst>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h:m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2" fillId="7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0" xfId="0" applyFont="1" applyFill="1"/>
    <xf numFmtId="3" fontId="1" fillId="7" borderId="0" xfId="0" applyNumberFormat="1" applyFont="1" applyFill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2800350" cy="950259"/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0EE59BB7-DA74-4F14-A307-77B3A65B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0</xdr:colOff>
      <xdr:row>0</xdr:row>
      <xdr:rowOff>0</xdr:rowOff>
    </xdr:from>
    <xdr:ext cx="2800350" cy="950259"/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C42585D5-57AB-495B-8232-658A5417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0</xdr:colOff>
      <xdr:row>0</xdr:row>
      <xdr:rowOff>0</xdr:rowOff>
    </xdr:from>
    <xdr:ext cx="2800350" cy="950259"/>
    <xdr:pic>
      <xdr:nvPicPr>
        <xdr:cNvPr id="5" name="Picture 4" descr="Burnt Hare's logo">
          <a:extLst>
            <a:ext uri="{FF2B5EF4-FFF2-40B4-BE49-F238E27FC236}">
              <a16:creationId xmlns:a16="http://schemas.microsoft.com/office/drawing/2014/main" id="{7EED7680-6822-4FFE-BA19-CCF35FF0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5435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19</xdr:col>
      <xdr:colOff>302895</xdr:colOff>
      <xdr:row>0</xdr:row>
      <xdr:rowOff>619125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8FBF57F0-2C24-406D-9146-5BD7CE99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27793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19</xdr:col>
      <xdr:colOff>121920</xdr:colOff>
      <xdr:row>0</xdr:row>
      <xdr:rowOff>589280</xdr:rowOff>
    </xdr:to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D4F9A0C8-99CC-46C7-9A2D-E6A18C8A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0"/>
          <a:ext cx="27889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8"/>
  <sheetViews>
    <sheetView tabSelected="1" zoomScale="85" workbookViewId="0"/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10.77734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30" width="9.109375" customWidth="1"/>
    <col min="31" max="31" width="4.6640625" bestFit="1" customWidth="1"/>
    <col min="32" max="32" width="13.5546875" customWidth="1"/>
    <col min="34" max="34" width="2.6640625" customWidth="1"/>
    <col min="35" max="35" width="4.6640625" bestFit="1" customWidth="1"/>
    <col min="37" max="37" width="7" bestFit="1" customWidth="1"/>
    <col min="38" max="38" width="6.109375" customWidth="1"/>
    <col min="39" max="39" width="4.6640625" bestFit="1" customWidth="1"/>
    <col min="40" max="40" width="12.88671875" customWidth="1"/>
    <col min="41" max="41" width="7" bestFit="1" customWidth="1"/>
    <col min="42" max="42" width="8.6640625" customWidth="1"/>
    <col min="44" max="44" width="7" bestFit="1" customWidth="1"/>
  </cols>
  <sheetData>
    <row r="1" spans="1:44" ht="49.95" customHeight="1" x14ac:dyDescent="0.25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4"/>
      <c r="K1" s="4"/>
      <c r="AE1" s="51" t="s">
        <v>32</v>
      </c>
      <c r="AF1" s="52"/>
      <c r="AG1" s="52"/>
      <c r="AH1" s="52"/>
      <c r="AI1" s="52"/>
      <c r="AJ1" s="52"/>
      <c r="AK1" s="52"/>
      <c r="AL1" s="52"/>
      <c r="AM1" s="52"/>
      <c r="AN1" s="4"/>
      <c r="AO1" s="4"/>
    </row>
    <row r="2" spans="1:44" x14ac:dyDescent="0.25">
      <c r="A2" s="4" t="s">
        <v>362</v>
      </c>
      <c r="B2" s="4"/>
      <c r="C2" s="4"/>
      <c r="D2" s="4"/>
      <c r="E2" s="4"/>
      <c r="F2" s="4"/>
      <c r="G2" s="4"/>
      <c r="H2" s="4"/>
      <c r="I2" s="4"/>
      <c r="J2" s="53"/>
      <c r="K2" s="53"/>
      <c r="L2" s="53"/>
      <c r="M2" s="53"/>
      <c r="N2" s="53"/>
      <c r="AE2" s="4" t="s">
        <v>57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4" spans="1:44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AE4" s="3" t="s">
        <v>0</v>
      </c>
      <c r="AF4" s="2" t="s">
        <v>9</v>
      </c>
      <c r="AJ4" s="3" t="s">
        <v>11</v>
      </c>
      <c r="AK4" s="3" t="s">
        <v>10</v>
      </c>
      <c r="AM4" s="3" t="s">
        <v>0</v>
      </c>
      <c r="AN4" s="2" t="s">
        <v>12</v>
      </c>
      <c r="AQ4" s="3" t="s">
        <v>11</v>
      </c>
      <c r="AR4" s="3" t="s">
        <v>10</v>
      </c>
    </row>
    <row r="5" spans="1:44" s="2" customFormat="1" x14ac:dyDescent="0.25">
      <c r="A5" s="3">
        <v>1</v>
      </c>
      <c r="B5" s="7" t="s">
        <v>36</v>
      </c>
      <c r="C5" s="7"/>
      <c r="D5" s="7"/>
      <c r="E5" s="7"/>
      <c r="F5" s="5">
        <v>10</v>
      </c>
      <c r="G5" s="34">
        <f>Men!$N$3</f>
        <v>342</v>
      </c>
      <c r="H5"/>
      <c r="I5" s="3">
        <v>1</v>
      </c>
      <c r="J5" s="36" t="s">
        <v>36</v>
      </c>
      <c r="K5" s="36"/>
      <c r="L5" s="36"/>
      <c r="M5" s="5">
        <v>10</v>
      </c>
      <c r="N5" s="61">
        <f>Women!$N$3</f>
        <v>130</v>
      </c>
      <c r="AE5" s="3">
        <v>1</v>
      </c>
      <c r="AF5" s="7" t="s">
        <v>36</v>
      </c>
      <c r="AG5" s="7"/>
      <c r="AH5" s="7"/>
      <c r="AI5" s="7"/>
      <c r="AJ5" s="5">
        <v>18</v>
      </c>
      <c r="AK5" s="34">
        <v>911</v>
      </c>
      <c r="AL5"/>
      <c r="AM5" s="3">
        <v>1</v>
      </c>
      <c r="AN5" s="7" t="s">
        <v>36</v>
      </c>
      <c r="AO5" s="7"/>
      <c r="AP5" s="7"/>
      <c r="AQ5" s="5">
        <v>19</v>
      </c>
      <c r="AR5" s="5">
        <v>372</v>
      </c>
    </row>
    <row r="6" spans="1:44" x14ac:dyDescent="0.25">
      <c r="A6" s="1">
        <v>2</v>
      </c>
      <c r="B6" s="10" t="s">
        <v>43</v>
      </c>
      <c r="C6" s="10"/>
      <c r="D6" s="10"/>
      <c r="E6" s="10"/>
      <c r="F6" s="11">
        <v>9</v>
      </c>
      <c r="G6" s="33">
        <f>Men!$V$3</f>
        <v>428</v>
      </c>
      <c r="I6" s="1">
        <v>2</v>
      </c>
      <c r="J6" s="31" t="s">
        <v>53</v>
      </c>
      <c r="K6" s="29"/>
      <c r="L6" s="29"/>
      <c r="M6" s="11">
        <v>9</v>
      </c>
      <c r="N6" s="30">
        <f>Women!$T$3</f>
        <v>189</v>
      </c>
      <c r="AE6" s="1">
        <v>2</v>
      </c>
      <c r="AF6" s="31" t="s">
        <v>53</v>
      </c>
      <c r="AG6" s="29"/>
      <c r="AH6" s="29"/>
      <c r="AI6" s="29"/>
      <c r="AJ6" s="11">
        <v>18</v>
      </c>
      <c r="AK6" s="30">
        <v>912</v>
      </c>
      <c r="AM6" s="1">
        <v>2</v>
      </c>
      <c r="AN6" s="10" t="s">
        <v>43</v>
      </c>
      <c r="AO6" s="8"/>
      <c r="AP6" s="8"/>
      <c r="AQ6" s="6">
        <v>18</v>
      </c>
      <c r="AR6" s="24">
        <v>446</v>
      </c>
    </row>
    <row r="7" spans="1:44" x14ac:dyDescent="0.25">
      <c r="A7" s="1">
        <v>3</v>
      </c>
      <c r="B7" s="31" t="s">
        <v>53</v>
      </c>
      <c r="C7" s="29"/>
      <c r="D7" s="29"/>
      <c r="E7" s="29"/>
      <c r="F7" s="11">
        <v>8</v>
      </c>
      <c r="G7" s="30">
        <f>Men!$T$3</f>
        <v>474</v>
      </c>
      <c r="I7" s="1">
        <v>3</v>
      </c>
      <c r="J7" s="31" t="s">
        <v>40</v>
      </c>
      <c r="K7" s="29"/>
      <c r="L7" s="29"/>
      <c r="M7" s="11">
        <v>8</v>
      </c>
      <c r="N7" s="30">
        <f>Women!$S$3</f>
        <v>291</v>
      </c>
      <c r="AE7" s="1">
        <v>3</v>
      </c>
      <c r="AF7" s="10" t="s">
        <v>43</v>
      </c>
      <c r="AG7" s="10"/>
      <c r="AH7" s="10"/>
      <c r="AI7" s="10"/>
      <c r="AJ7" s="11">
        <v>18</v>
      </c>
      <c r="AK7" s="33">
        <v>979</v>
      </c>
      <c r="AM7" s="1">
        <v>3</v>
      </c>
      <c r="AN7" s="31" t="s">
        <v>53</v>
      </c>
      <c r="AO7" s="29"/>
      <c r="AP7" s="29"/>
      <c r="AQ7" s="11">
        <v>16</v>
      </c>
      <c r="AR7" s="30">
        <v>481</v>
      </c>
    </row>
    <row r="8" spans="1:44" x14ac:dyDescent="0.25">
      <c r="A8" s="1">
        <v>4</v>
      </c>
      <c r="B8" s="10" t="s">
        <v>37</v>
      </c>
      <c r="C8" s="10"/>
      <c r="D8" s="10"/>
      <c r="E8" s="10"/>
      <c r="F8" s="11">
        <v>7</v>
      </c>
      <c r="G8" s="33">
        <f>Men!$O$3</f>
        <v>575</v>
      </c>
      <c r="I8" s="1">
        <v>4</v>
      </c>
      <c r="J8" s="10" t="s">
        <v>37</v>
      </c>
      <c r="K8" s="10"/>
      <c r="L8" s="10"/>
      <c r="M8" s="11">
        <v>7</v>
      </c>
      <c r="N8" s="33">
        <f>Women!$O$3</f>
        <v>306</v>
      </c>
      <c r="AE8" s="1">
        <v>4</v>
      </c>
      <c r="AF8" s="10" t="s">
        <v>42</v>
      </c>
      <c r="AG8" s="8"/>
      <c r="AH8" s="8"/>
      <c r="AI8" s="8"/>
      <c r="AJ8" s="6">
        <v>14</v>
      </c>
      <c r="AK8" s="24">
        <v>1125</v>
      </c>
      <c r="AM8" s="1">
        <v>3</v>
      </c>
      <c r="AN8" s="31" t="s">
        <v>40</v>
      </c>
      <c r="AO8" s="29"/>
      <c r="AP8" s="29"/>
      <c r="AQ8" s="11">
        <v>15</v>
      </c>
      <c r="AR8" s="30">
        <v>492</v>
      </c>
    </row>
    <row r="9" spans="1:44" x14ac:dyDescent="0.25">
      <c r="A9" s="1">
        <v>5</v>
      </c>
      <c r="B9" s="10" t="s">
        <v>38</v>
      </c>
      <c r="C9" s="29"/>
      <c r="D9" s="29"/>
      <c r="E9" s="29"/>
      <c r="F9" s="11">
        <v>6</v>
      </c>
      <c r="G9" s="30">
        <f>Men!$P$3</f>
        <v>589</v>
      </c>
      <c r="I9" s="1">
        <v>5</v>
      </c>
      <c r="J9" s="10" t="s">
        <v>43</v>
      </c>
      <c r="K9" s="10"/>
      <c r="L9" s="10"/>
      <c r="M9" s="11">
        <v>6</v>
      </c>
      <c r="N9" s="33">
        <f>Women!$V$3</f>
        <v>375</v>
      </c>
      <c r="AE9" s="1">
        <v>5</v>
      </c>
      <c r="AF9" s="10" t="s">
        <v>38</v>
      </c>
      <c r="AG9" s="29"/>
      <c r="AH9" s="29"/>
      <c r="AI9" s="29"/>
      <c r="AJ9" s="11">
        <v>10</v>
      </c>
      <c r="AK9" s="30">
        <v>1574</v>
      </c>
      <c r="AM9" s="1">
        <v>5</v>
      </c>
      <c r="AN9" s="10" t="s">
        <v>35</v>
      </c>
      <c r="AO9" s="31"/>
      <c r="AP9" s="31"/>
      <c r="AQ9" s="37">
        <v>10</v>
      </c>
      <c r="AR9" s="33">
        <v>844</v>
      </c>
    </row>
    <row r="10" spans="1:44" x14ac:dyDescent="0.25">
      <c r="A10" s="1">
        <v>6</v>
      </c>
      <c r="B10" s="10" t="s">
        <v>42</v>
      </c>
      <c r="C10" s="8"/>
      <c r="D10" s="8"/>
      <c r="E10" s="8"/>
      <c r="F10" s="6">
        <v>5</v>
      </c>
      <c r="G10" s="24">
        <f>Men!$U$3</f>
        <v>867</v>
      </c>
      <c r="I10" s="1">
        <v>6</v>
      </c>
      <c r="J10" s="23" t="s">
        <v>47</v>
      </c>
      <c r="M10" s="9"/>
      <c r="N10" s="1">
        <f>Women!$N$113</f>
        <v>416</v>
      </c>
      <c r="AE10" s="1">
        <v>6</v>
      </c>
      <c r="AF10" s="10" t="s">
        <v>37</v>
      </c>
      <c r="AG10" s="10"/>
      <c r="AH10" s="10"/>
      <c r="AI10" s="10"/>
      <c r="AJ10" s="11">
        <v>10</v>
      </c>
      <c r="AK10" s="33">
        <v>1859</v>
      </c>
      <c r="AM10" s="1">
        <v>6</v>
      </c>
      <c r="AN10" s="10" t="s">
        <v>37</v>
      </c>
      <c r="AO10" s="10"/>
      <c r="AP10" s="10"/>
      <c r="AQ10" s="11">
        <v>9</v>
      </c>
      <c r="AR10" s="33">
        <v>874</v>
      </c>
    </row>
    <row r="11" spans="1:44" x14ac:dyDescent="0.25">
      <c r="A11" s="1">
        <v>7</v>
      </c>
      <c r="B11" s="10" t="s">
        <v>40</v>
      </c>
      <c r="C11" s="10"/>
      <c r="D11" s="10"/>
      <c r="E11" s="10"/>
      <c r="F11" s="6">
        <v>4</v>
      </c>
      <c r="G11" s="33">
        <f>Men!$S$3</f>
        <v>990</v>
      </c>
      <c r="I11" s="1">
        <v>7</v>
      </c>
      <c r="J11" s="10" t="s">
        <v>38</v>
      </c>
      <c r="K11" s="29"/>
      <c r="L11" s="29"/>
      <c r="M11" s="11">
        <v>5</v>
      </c>
      <c r="N11" s="30">
        <f>Women!$P$3</f>
        <v>424</v>
      </c>
      <c r="AE11" s="1">
        <v>7</v>
      </c>
      <c r="AF11" s="10" t="s">
        <v>40</v>
      </c>
      <c r="AG11" s="10"/>
      <c r="AH11" s="10"/>
      <c r="AI11" s="10"/>
      <c r="AJ11" s="6">
        <v>10</v>
      </c>
      <c r="AK11" s="33">
        <v>1907</v>
      </c>
      <c r="AM11" s="1">
        <v>7</v>
      </c>
      <c r="AN11" s="10" t="s">
        <v>42</v>
      </c>
      <c r="AO11" s="8"/>
      <c r="AP11" s="8"/>
      <c r="AQ11" s="6">
        <v>9</v>
      </c>
      <c r="AR11" s="24">
        <v>902</v>
      </c>
    </row>
    <row r="12" spans="1:44" x14ac:dyDescent="0.25">
      <c r="A12" s="1">
        <v>8</v>
      </c>
      <c r="B12" s="23" t="s">
        <v>47</v>
      </c>
      <c r="F12" s="9"/>
      <c r="G12" s="9">
        <f>Men!$N$168</f>
        <v>1101</v>
      </c>
      <c r="I12" s="1">
        <v>8</v>
      </c>
      <c r="J12" s="10" t="s">
        <v>42</v>
      </c>
      <c r="K12" s="8"/>
      <c r="L12" s="8"/>
      <c r="M12" s="6">
        <v>4</v>
      </c>
      <c r="N12" s="24">
        <f>Women!$U$3</f>
        <v>435</v>
      </c>
      <c r="AE12" s="1">
        <v>8</v>
      </c>
      <c r="AF12" s="23" t="s">
        <v>49</v>
      </c>
      <c r="AJ12" s="9"/>
      <c r="AK12" s="9">
        <v>2487</v>
      </c>
      <c r="AM12" s="1">
        <v>8</v>
      </c>
      <c r="AN12" s="23" t="s">
        <v>47</v>
      </c>
      <c r="AQ12" s="9"/>
      <c r="AR12" s="1">
        <v>976</v>
      </c>
    </row>
    <row r="13" spans="1:44" x14ac:dyDescent="0.25">
      <c r="A13" s="1">
        <v>9</v>
      </c>
      <c r="B13" s="23" t="s">
        <v>49</v>
      </c>
      <c r="F13" s="9"/>
      <c r="G13" s="9">
        <f>Men!$V$168</f>
        <v>1289</v>
      </c>
      <c r="I13" s="1">
        <v>9</v>
      </c>
      <c r="J13" s="10" t="s">
        <v>35</v>
      </c>
      <c r="K13" s="31"/>
      <c r="L13" s="31"/>
      <c r="M13" s="37">
        <v>3</v>
      </c>
      <c r="N13" s="33">
        <f>Women!$M$3</f>
        <v>440</v>
      </c>
      <c r="AE13" s="1">
        <v>9</v>
      </c>
      <c r="AF13" s="23" t="s">
        <v>47</v>
      </c>
      <c r="AJ13" s="9"/>
      <c r="AK13" s="9">
        <v>2483</v>
      </c>
      <c r="AM13" s="1">
        <v>9</v>
      </c>
      <c r="AN13" s="10" t="s">
        <v>38</v>
      </c>
      <c r="AO13" s="29"/>
      <c r="AP13" s="29"/>
      <c r="AQ13" s="11">
        <v>8</v>
      </c>
      <c r="AR13" s="30">
        <v>1001</v>
      </c>
    </row>
    <row r="14" spans="1:44" x14ac:dyDescent="0.25">
      <c r="A14" s="1">
        <v>10</v>
      </c>
      <c r="B14" s="10" t="s">
        <v>35</v>
      </c>
      <c r="C14" s="31"/>
      <c r="D14" s="31"/>
      <c r="E14" s="31"/>
      <c r="F14" s="37">
        <v>3</v>
      </c>
      <c r="G14" s="33">
        <f>Men!$M$3</f>
        <v>1311</v>
      </c>
      <c r="I14" s="1">
        <v>10</v>
      </c>
      <c r="J14" s="23" t="s">
        <v>49</v>
      </c>
      <c r="M14" s="9"/>
      <c r="N14" s="1">
        <f>Women!$V$113</f>
        <v>637</v>
      </c>
      <c r="AE14" s="1">
        <v>10</v>
      </c>
      <c r="AF14" s="10" t="s">
        <v>35</v>
      </c>
      <c r="AG14" s="31"/>
      <c r="AH14" s="31"/>
      <c r="AI14" s="31"/>
      <c r="AJ14" s="37">
        <v>5</v>
      </c>
      <c r="AK14" s="33">
        <v>2501</v>
      </c>
      <c r="AM14" s="1">
        <v>10</v>
      </c>
      <c r="AN14" s="23" t="s">
        <v>49</v>
      </c>
      <c r="AQ14" s="9"/>
      <c r="AR14" s="1">
        <v>1184</v>
      </c>
    </row>
    <row r="15" spans="1:44" x14ac:dyDescent="0.25">
      <c r="A15" s="1">
        <v>11</v>
      </c>
      <c r="B15" s="10" t="s">
        <v>41</v>
      </c>
      <c r="C15" s="8"/>
      <c r="D15" s="8"/>
      <c r="E15" s="8"/>
      <c r="F15" s="6">
        <v>2</v>
      </c>
      <c r="G15" s="24">
        <f>Men!$R$3</f>
        <v>1391</v>
      </c>
      <c r="I15" s="1">
        <v>11</v>
      </c>
      <c r="J15" s="10" t="s">
        <v>41</v>
      </c>
      <c r="K15" s="8"/>
      <c r="L15" s="8"/>
      <c r="M15" s="6">
        <v>2</v>
      </c>
      <c r="N15" s="24">
        <f>Women!$R$3</f>
        <v>694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>
        <v>11</v>
      </c>
      <c r="AF15" s="10" t="s">
        <v>39</v>
      </c>
      <c r="AG15" s="29"/>
      <c r="AH15" s="29"/>
      <c r="AI15" s="29"/>
      <c r="AJ15" s="11">
        <v>5</v>
      </c>
      <c r="AK15" s="30">
        <v>2674</v>
      </c>
      <c r="AM15" s="1">
        <v>11</v>
      </c>
      <c r="AN15" s="10" t="s">
        <v>41</v>
      </c>
      <c r="AO15" s="8"/>
      <c r="AP15" s="8"/>
      <c r="AQ15" s="6">
        <v>4</v>
      </c>
      <c r="AR15" s="24">
        <v>1362</v>
      </c>
    </row>
    <row r="16" spans="1:44" x14ac:dyDescent="0.25">
      <c r="A16" s="1">
        <v>12</v>
      </c>
      <c r="B16" s="10" t="s">
        <v>39</v>
      </c>
      <c r="C16" s="29"/>
      <c r="D16" s="29"/>
      <c r="E16" s="29"/>
      <c r="F16" s="11">
        <v>1</v>
      </c>
      <c r="G16" s="30">
        <f>Men!$Q$3</f>
        <v>1724</v>
      </c>
      <c r="I16" s="1">
        <v>12</v>
      </c>
      <c r="J16" s="10" t="s">
        <v>39</v>
      </c>
      <c r="K16" s="29"/>
      <c r="L16" s="29"/>
      <c r="M16" s="11">
        <v>0</v>
      </c>
      <c r="N16" s="30">
        <f>Women!$Q$3</f>
        <v>792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>
        <v>12</v>
      </c>
      <c r="AF16" s="10" t="s">
        <v>41</v>
      </c>
      <c r="AG16" s="8"/>
      <c r="AH16" s="8"/>
      <c r="AI16" s="8"/>
      <c r="AJ16" s="6">
        <v>2</v>
      </c>
      <c r="AK16" s="24">
        <v>2936</v>
      </c>
      <c r="AM16" s="1">
        <v>12</v>
      </c>
      <c r="AN16" s="10" t="s">
        <v>39</v>
      </c>
      <c r="AO16" s="29"/>
      <c r="AP16" s="29"/>
      <c r="AQ16" s="11">
        <v>2</v>
      </c>
      <c r="AR16" s="30">
        <v>1437</v>
      </c>
    </row>
    <row r="17" spans="1:44" x14ac:dyDescent="0.25">
      <c r="A17" s="1"/>
      <c r="B17" s="23"/>
      <c r="F17" s="9"/>
      <c r="G17" s="9"/>
      <c r="I17" s="1"/>
      <c r="J17" s="23"/>
      <c r="M17" s="9"/>
      <c r="N17" s="1"/>
      <c r="AE17" s="1"/>
      <c r="AF17" s="23"/>
      <c r="AJ17" s="9"/>
      <c r="AK17" s="9"/>
      <c r="AM17" s="1"/>
      <c r="AN17" s="23"/>
      <c r="AQ17" s="9"/>
      <c r="AR17" s="1"/>
    </row>
    <row r="18" spans="1:44" x14ac:dyDescent="0.25">
      <c r="A18" s="1"/>
      <c r="B18" s="23"/>
      <c r="E18" s="12" t="s">
        <v>0</v>
      </c>
      <c r="F18" s="13" t="s">
        <v>44</v>
      </c>
      <c r="G18" s="13"/>
      <c r="H18" s="13"/>
      <c r="I18" s="14"/>
      <c r="J18" s="15" t="s">
        <v>11</v>
      </c>
      <c r="K18" s="16" t="s">
        <v>10</v>
      </c>
      <c r="M18" s="1"/>
      <c r="N18" s="1"/>
      <c r="AE18" s="1"/>
      <c r="AF18" s="23"/>
      <c r="AJ18" s="9"/>
      <c r="AK18" s="1"/>
      <c r="AM18" s="1"/>
      <c r="AN18" s="23"/>
      <c r="AQ18" s="9"/>
      <c r="AR18" s="1"/>
    </row>
    <row r="19" spans="1:44" x14ac:dyDescent="0.25">
      <c r="E19" s="17">
        <v>1</v>
      </c>
      <c r="F19" s="2" t="s">
        <v>36</v>
      </c>
      <c r="G19" s="2"/>
      <c r="H19" s="2"/>
      <c r="I19" s="2"/>
      <c r="J19" s="3">
        <f>VLOOKUP($F19,$B$5:$G$17,5,0)+VLOOKUP($F19,$J$5:$N$17,4,0)</f>
        <v>20</v>
      </c>
      <c r="K19" s="43">
        <f>VLOOKUP($F19,$B$5:$G$17,6,0)+VLOOKUP($F19,$J$5:$N$17,5,0)</f>
        <v>472</v>
      </c>
      <c r="M19" s="1"/>
      <c r="N19" s="1"/>
      <c r="AE19" s="1"/>
      <c r="AF19" s="23"/>
      <c r="AJ19" s="9"/>
      <c r="AK19" s="1"/>
      <c r="AM19" s="1"/>
      <c r="AN19" s="23"/>
      <c r="AQ19" s="9"/>
      <c r="AR19" s="1"/>
    </row>
    <row r="20" spans="1:44" x14ac:dyDescent="0.25">
      <c r="E20" s="19">
        <v>2</v>
      </c>
      <c r="F20" s="62" t="s">
        <v>53</v>
      </c>
      <c r="G20" s="63"/>
      <c r="H20" s="63"/>
      <c r="I20" s="63"/>
      <c r="J20" s="64">
        <f>VLOOKUP($F20,$B$5:$G$17,5,0)+VLOOKUP($F20,$J$5:$N$17,4,0)</f>
        <v>17</v>
      </c>
      <c r="K20" s="45">
        <f>VLOOKUP($F20,$B$5:$G$17,6,0)+VLOOKUP($F20,$J$5:$N$17,5,0)</f>
        <v>663</v>
      </c>
      <c r="M20" s="1"/>
      <c r="N20" s="1"/>
      <c r="AE20" s="1"/>
      <c r="AF20" s="23"/>
      <c r="AJ20" s="9"/>
      <c r="AK20" s="1"/>
      <c r="AM20" s="1"/>
      <c r="AN20" s="23"/>
      <c r="AQ20" s="1"/>
    </row>
    <row r="21" spans="1:44" x14ac:dyDescent="0.25">
      <c r="E21" s="21">
        <v>3</v>
      </c>
      <c r="F21" s="22" t="s">
        <v>43</v>
      </c>
      <c r="G21" s="22"/>
      <c r="H21" s="22"/>
      <c r="I21" s="22"/>
      <c r="J21" s="48">
        <f>VLOOKUP($F21,$B$5:$G$17,5,0)+VLOOKUP($F21,$J$5:$N$17,4,0)</f>
        <v>15</v>
      </c>
      <c r="K21" s="46">
        <f>VLOOKUP($F21,$B$5:$G$17,6,0)+VLOOKUP($F21,$J$5:$N$17,5,0)</f>
        <v>803</v>
      </c>
      <c r="M21" s="1"/>
      <c r="N21" s="1"/>
      <c r="AE21" s="1"/>
      <c r="AF21" s="23"/>
      <c r="AI21" s="12" t="s">
        <v>0</v>
      </c>
      <c r="AJ21" s="13" t="s">
        <v>44</v>
      </c>
      <c r="AK21" s="13"/>
      <c r="AL21" s="13"/>
      <c r="AM21" s="14"/>
      <c r="AN21" s="15" t="s">
        <v>11</v>
      </c>
      <c r="AO21" s="16" t="s">
        <v>10</v>
      </c>
      <c r="AQ21" s="1"/>
      <c r="AR21" s="1"/>
    </row>
    <row r="22" spans="1:44" x14ac:dyDescent="0.25">
      <c r="E22" s="19">
        <v>4</v>
      </c>
      <c r="F22" s="23" t="s">
        <v>37</v>
      </c>
      <c r="G22" s="23"/>
      <c r="H22" s="23"/>
      <c r="I22" s="23"/>
      <c r="J22" s="39">
        <f>VLOOKUP($F22,$B$5:$G$17,5,0)+VLOOKUP($F22,$J$5:$N$17,4,0)</f>
        <v>14</v>
      </c>
      <c r="K22" s="44">
        <f>VLOOKUP($F22,$B$5:$G$17,6,0)+VLOOKUP($F22,$J$5:$N$17,5,0)</f>
        <v>881</v>
      </c>
      <c r="M22" s="1"/>
      <c r="N22" s="1"/>
      <c r="AI22" s="17">
        <v>1</v>
      </c>
      <c r="AJ22" s="2" t="s">
        <v>36</v>
      </c>
      <c r="AK22" s="2"/>
      <c r="AL22" s="2"/>
      <c r="AM22" s="2"/>
      <c r="AN22" s="3">
        <v>37</v>
      </c>
      <c r="AO22" s="43">
        <v>1283</v>
      </c>
      <c r="AQ22" s="1"/>
      <c r="AR22" s="1"/>
    </row>
    <row r="23" spans="1:44" x14ac:dyDescent="0.25">
      <c r="E23" s="19">
        <v>5</v>
      </c>
      <c r="F23" s="23" t="s">
        <v>40</v>
      </c>
      <c r="J23" s="1">
        <f>VLOOKUP($F23,$B$5:$G$17,5,0)+VLOOKUP($F23,$J$5:$N$17,4,0)</f>
        <v>12</v>
      </c>
      <c r="K23" s="45">
        <f>VLOOKUP($F23,$B$5:$G$17,6,0)+VLOOKUP($F23,$J$5:$N$17,5,0)</f>
        <v>1281</v>
      </c>
      <c r="M23" s="1"/>
      <c r="N23" s="1"/>
      <c r="AI23" s="19">
        <v>2</v>
      </c>
      <c r="AJ23" t="s">
        <v>43</v>
      </c>
      <c r="AN23" s="1">
        <v>36</v>
      </c>
      <c r="AO23" s="45">
        <v>1425</v>
      </c>
      <c r="AQ23" s="1"/>
      <c r="AR23" s="1"/>
    </row>
    <row r="24" spans="1:44" x14ac:dyDescent="0.25">
      <c r="E24" s="19">
        <v>6</v>
      </c>
      <c r="F24" s="23" t="s">
        <v>38</v>
      </c>
      <c r="G24" s="23"/>
      <c r="H24" s="23"/>
      <c r="I24" s="23"/>
      <c r="J24" s="39">
        <f>VLOOKUP($F24,$B$5:$G$17,5,0)+VLOOKUP($F24,$J$5:$N$17,4,0)</f>
        <v>11</v>
      </c>
      <c r="K24" s="44">
        <f>VLOOKUP($F24,$B$5:$G$17,6,0)+VLOOKUP($F24,$J$5:$N$17,5,0)</f>
        <v>1013</v>
      </c>
      <c r="M24" s="1"/>
      <c r="N24" s="1"/>
      <c r="AI24" s="21">
        <v>3</v>
      </c>
      <c r="AJ24" s="47" t="s">
        <v>53</v>
      </c>
      <c r="AK24" s="22"/>
      <c r="AL24" s="22"/>
      <c r="AM24" s="22"/>
      <c r="AN24" s="48">
        <v>34</v>
      </c>
      <c r="AO24" s="46">
        <v>1393</v>
      </c>
      <c r="AQ24" s="1"/>
      <c r="AR24" s="1"/>
    </row>
    <row r="25" spans="1:44" x14ac:dyDescent="0.25">
      <c r="E25" s="19">
        <v>7</v>
      </c>
      <c r="F25" s="23" t="s">
        <v>42</v>
      </c>
      <c r="J25" s="1">
        <f>VLOOKUP($F25,$B$5:$G$17,5,0)+VLOOKUP($F25,$J$5:$N$17,4,0)</f>
        <v>9</v>
      </c>
      <c r="K25" s="45">
        <f>VLOOKUP($F25,$B$5:$G$17,6,0)+VLOOKUP($F25,$J$5:$N$17,5,0)</f>
        <v>1302</v>
      </c>
      <c r="M25" s="1"/>
      <c r="N25" s="1"/>
      <c r="AI25" s="19">
        <v>4</v>
      </c>
      <c r="AJ25" s="23" t="s">
        <v>40</v>
      </c>
      <c r="AN25" s="1">
        <v>25</v>
      </c>
      <c r="AO25" s="45">
        <v>2399</v>
      </c>
      <c r="AQ25" s="1"/>
      <c r="AR25" s="1"/>
    </row>
    <row r="26" spans="1:44" x14ac:dyDescent="0.25">
      <c r="E26" s="19">
        <v>8</v>
      </c>
      <c r="F26" s="23" t="s">
        <v>35</v>
      </c>
      <c r="G26" s="23"/>
      <c r="H26" s="23"/>
      <c r="I26" s="23"/>
      <c r="J26" s="39">
        <f>VLOOKUP($F26,$B$5:$G$17,5,0)+VLOOKUP($F26,$J$5:$N$17,4,0)</f>
        <v>6</v>
      </c>
      <c r="K26" s="44">
        <f>VLOOKUP($F26,$B$5:$G$17,6,0)+VLOOKUP($F26,$J$5:$N$17,5,0)</f>
        <v>1751</v>
      </c>
      <c r="M26" s="1"/>
      <c r="N26" s="1"/>
      <c r="AI26" s="19">
        <v>5</v>
      </c>
      <c r="AJ26" s="23" t="s">
        <v>42</v>
      </c>
      <c r="AN26" s="1">
        <v>23</v>
      </c>
      <c r="AO26" s="45">
        <v>2027</v>
      </c>
      <c r="AQ26" s="1"/>
      <c r="AR26" s="1"/>
    </row>
    <row r="27" spans="1:44" x14ac:dyDescent="0.25">
      <c r="E27" s="19">
        <v>9</v>
      </c>
      <c r="F27" s="63" t="s">
        <v>41</v>
      </c>
      <c r="G27" s="63"/>
      <c r="H27" s="63"/>
      <c r="I27" s="63"/>
      <c r="J27" s="64">
        <f>VLOOKUP($F27,$B$5:$G$17,5,0)+VLOOKUP($F27,$J$5:$N$17,4,0)</f>
        <v>4</v>
      </c>
      <c r="K27" s="45">
        <f>VLOOKUP($F27,$B$5:$G$17,6,0)+VLOOKUP($F27,$J$5:$N$17,5,0)</f>
        <v>2085</v>
      </c>
      <c r="M27" s="1"/>
      <c r="N27" s="1"/>
      <c r="AI27" s="19">
        <v>6</v>
      </c>
      <c r="AJ27" s="23" t="s">
        <v>37</v>
      </c>
      <c r="AK27" s="23"/>
      <c r="AL27" s="23"/>
      <c r="AM27" s="23"/>
      <c r="AN27" s="39">
        <v>19</v>
      </c>
      <c r="AO27" s="44">
        <v>2733</v>
      </c>
      <c r="AQ27" s="1"/>
      <c r="AR27" s="1"/>
    </row>
    <row r="28" spans="1:44" x14ac:dyDescent="0.25">
      <c r="E28" s="21">
        <v>10</v>
      </c>
      <c r="F28" s="22" t="s">
        <v>39</v>
      </c>
      <c r="G28" s="22"/>
      <c r="H28" s="22"/>
      <c r="I28" s="22"/>
      <c r="J28" s="48">
        <f>VLOOKUP($F28,$B$5:$G$17,5,0)+VLOOKUP($F28,$J$5:$N$17,4,0)</f>
        <v>1</v>
      </c>
      <c r="K28" s="46">
        <f>VLOOKUP($F28,$B$5:$G$17,6,0)+VLOOKUP($F28,$J$5:$N$17,5,0)</f>
        <v>2516</v>
      </c>
      <c r="M28" s="1"/>
      <c r="N28" s="1"/>
      <c r="AI28" s="19">
        <v>7</v>
      </c>
      <c r="AJ28" s="23" t="s">
        <v>38</v>
      </c>
      <c r="AK28" s="23"/>
      <c r="AL28" s="23"/>
      <c r="AM28" s="23"/>
      <c r="AN28" s="39">
        <v>18</v>
      </c>
      <c r="AO28" s="44">
        <v>2575</v>
      </c>
      <c r="AQ28" s="1"/>
      <c r="AR28" s="1"/>
    </row>
    <row r="29" spans="1:44" x14ac:dyDescent="0.25">
      <c r="F29" s="1"/>
      <c r="G29" s="1"/>
      <c r="M29" s="1"/>
      <c r="N29" s="1"/>
      <c r="AI29" s="19">
        <v>8</v>
      </c>
      <c r="AJ29" s="23" t="s">
        <v>35</v>
      </c>
      <c r="AK29" s="23"/>
      <c r="AL29" s="23"/>
      <c r="AM29" s="23"/>
      <c r="AN29" s="39">
        <v>15</v>
      </c>
      <c r="AO29" s="44">
        <v>3345</v>
      </c>
      <c r="AQ29" s="1"/>
      <c r="AR29" s="1"/>
    </row>
    <row r="30" spans="1:44" x14ac:dyDescent="0.25">
      <c r="A30" s="3" t="s">
        <v>0</v>
      </c>
      <c r="B30" s="2" t="s">
        <v>45</v>
      </c>
      <c r="C30" s="2"/>
      <c r="D30" s="2"/>
      <c r="E30" s="2"/>
      <c r="F30" s="3" t="s">
        <v>11</v>
      </c>
      <c r="G30" s="3" t="s">
        <v>10</v>
      </c>
      <c r="H30" s="2"/>
      <c r="I30" s="3" t="s">
        <v>0</v>
      </c>
      <c r="J30" s="2" t="s">
        <v>46</v>
      </c>
      <c r="K30" s="2"/>
      <c r="L30" s="2"/>
      <c r="M30" s="3" t="s">
        <v>11</v>
      </c>
      <c r="N30" s="3" t="s">
        <v>10</v>
      </c>
      <c r="O30" s="2"/>
      <c r="AI30" s="19">
        <v>9</v>
      </c>
      <c r="AJ30" t="s">
        <v>39</v>
      </c>
      <c r="AN30" s="1">
        <v>7</v>
      </c>
      <c r="AO30" s="45">
        <v>4111</v>
      </c>
      <c r="AQ30" s="1"/>
      <c r="AR30" s="1"/>
    </row>
    <row r="31" spans="1:44" x14ac:dyDescent="0.25">
      <c r="A31" s="3">
        <v>1</v>
      </c>
      <c r="B31" s="7" t="s">
        <v>36</v>
      </c>
      <c r="C31" s="7"/>
      <c r="D31" s="7"/>
      <c r="E31" s="7"/>
      <c r="F31" s="5">
        <v>10</v>
      </c>
      <c r="G31" s="34">
        <f>Men!$Y$3</f>
        <v>68</v>
      </c>
      <c r="H31" s="39"/>
      <c r="I31" s="3">
        <v>1</v>
      </c>
      <c r="J31" s="7" t="s">
        <v>40</v>
      </c>
      <c r="K31" s="7"/>
      <c r="L31" s="7"/>
      <c r="M31" s="5">
        <v>10</v>
      </c>
      <c r="N31" s="34">
        <f>Women!$AD$3</f>
        <v>35</v>
      </c>
      <c r="O31" s="2"/>
      <c r="AI31" s="21">
        <v>10</v>
      </c>
      <c r="AJ31" s="22" t="s">
        <v>41</v>
      </c>
      <c r="AK31" s="22"/>
      <c r="AL31" s="22"/>
      <c r="AM31" s="22"/>
      <c r="AN31" s="48">
        <v>6</v>
      </c>
      <c r="AO31" s="46">
        <v>4298</v>
      </c>
      <c r="AQ31" s="1"/>
      <c r="AR31" s="1"/>
    </row>
    <row r="32" spans="1:44" x14ac:dyDescent="0.25">
      <c r="A32" s="1">
        <v>2</v>
      </c>
      <c r="B32" s="10" t="s">
        <v>53</v>
      </c>
      <c r="C32" s="29"/>
      <c r="D32" s="29"/>
      <c r="E32" s="29"/>
      <c r="F32" s="11">
        <v>9</v>
      </c>
      <c r="G32" s="30">
        <f>Men!$AE$3</f>
        <v>126</v>
      </c>
      <c r="H32" s="39"/>
      <c r="I32" s="39">
        <v>2</v>
      </c>
      <c r="J32" s="31" t="s">
        <v>36</v>
      </c>
      <c r="K32" s="31"/>
      <c r="L32" s="31"/>
      <c r="M32" s="11">
        <v>9</v>
      </c>
      <c r="N32" s="33">
        <f>Women!$Y$3</f>
        <v>36</v>
      </c>
      <c r="O32" s="2"/>
      <c r="AJ32" s="1"/>
      <c r="AK32" s="1"/>
      <c r="AQ32" s="1"/>
      <c r="AR32" s="1"/>
    </row>
    <row r="33" spans="1:44" x14ac:dyDescent="0.25">
      <c r="A33" s="1">
        <v>3</v>
      </c>
      <c r="B33" s="10" t="s">
        <v>40</v>
      </c>
      <c r="C33" s="8"/>
      <c r="D33" s="8"/>
      <c r="E33" s="8"/>
      <c r="F33" s="6">
        <v>8</v>
      </c>
      <c r="G33" s="24">
        <f>Men!$AD$3</f>
        <v>132</v>
      </c>
      <c r="H33" s="39"/>
      <c r="I33" s="1">
        <v>3</v>
      </c>
      <c r="J33" s="31" t="s">
        <v>53</v>
      </c>
      <c r="K33" s="31"/>
      <c r="L33" s="31"/>
      <c r="M33" s="11">
        <v>8</v>
      </c>
      <c r="N33" s="33">
        <f>Women!$AE$3</f>
        <v>52</v>
      </c>
      <c r="O33" s="2"/>
      <c r="AJ33" s="1"/>
      <c r="AK33" s="1"/>
      <c r="AQ33" s="1"/>
      <c r="AR33" s="1"/>
    </row>
    <row r="34" spans="1:44" s="2" customFormat="1" x14ac:dyDescent="0.25">
      <c r="A34" s="1">
        <v>4</v>
      </c>
      <c r="B34" s="10" t="s">
        <v>38</v>
      </c>
      <c r="C34" s="29"/>
      <c r="D34" s="29"/>
      <c r="E34" s="29"/>
      <c r="F34" s="11">
        <v>7</v>
      </c>
      <c r="G34" s="30">
        <f>Men!$AA$3</f>
        <v>139</v>
      </c>
      <c r="H34" s="39"/>
      <c r="I34" s="1">
        <v>4</v>
      </c>
      <c r="J34" s="10" t="s">
        <v>38</v>
      </c>
      <c r="K34" s="29"/>
      <c r="L34" s="29"/>
      <c r="M34" s="11">
        <v>7</v>
      </c>
      <c r="N34" s="30">
        <f>Women!$AA$3</f>
        <v>67</v>
      </c>
      <c r="AE34" s="3" t="s">
        <v>0</v>
      </c>
      <c r="AF34" s="2" t="s">
        <v>45</v>
      </c>
      <c r="AJ34" s="3" t="s">
        <v>11</v>
      </c>
      <c r="AK34" s="3" t="s">
        <v>10</v>
      </c>
      <c r="AM34" s="3" t="s">
        <v>0</v>
      </c>
      <c r="AN34" s="2" t="s">
        <v>46</v>
      </c>
      <c r="AQ34" s="3" t="s">
        <v>11</v>
      </c>
      <c r="AR34" s="3" t="s">
        <v>10</v>
      </c>
    </row>
    <row r="35" spans="1:44" x14ac:dyDescent="0.25">
      <c r="A35" s="1">
        <v>5</v>
      </c>
      <c r="B35" s="10" t="s">
        <v>43</v>
      </c>
      <c r="C35" s="8"/>
      <c r="D35" s="8"/>
      <c r="E35" s="8"/>
      <c r="F35" s="6">
        <v>6</v>
      </c>
      <c r="G35" s="24">
        <f>Men!$AG$3</f>
        <v>157</v>
      </c>
      <c r="H35" s="39"/>
      <c r="I35" s="1">
        <v>5</v>
      </c>
      <c r="J35" s="10" t="s">
        <v>37</v>
      </c>
      <c r="K35" s="10"/>
      <c r="L35" s="10"/>
      <c r="M35" s="11">
        <v>6</v>
      </c>
      <c r="N35" s="33">
        <f>Women!$Z$3</f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3">
        <v>1</v>
      </c>
      <c r="AF35" s="7" t="s">
        <v>36</v>
      </c>
      <c r="AG35" s="7"/>
      <c r="AH35" s="7"/>
      <c r="AI35" s="7"/>
      <c r="AJ35" s="5">
        <v>19</v>
      </c>
      <c r="AK35" s="34">
        <v>173</v>
      </c>
      <c r="AL35" s="39"/>
      <c r="AM35" s="3">
        <v>1</v>
      </c>
      <c r="AN35" s="7" t="s">
        <v>40</v>
      </c>
      <c r="AO35" s="7"/>
      <c r="AP35" s="7"/>
      <c r="AQ35" s="5">
        <v>20</v>
      </c>
      <c r="AR35" s="5">
        <v>71</v>
      </c>
    </row>
    <row r="36" spans="1:44" x14ac:dyDescent="0.25">
      <c r="A36" s="1">
        <v>6</v>
      </c>
      <c r="B36" s="10" t="s">
        <v>37</v>
      </c>
      <c r="C36" s="10"/>
      <c r="D36" s="10"/>
      <c r="E36" s="10"/>
      <c r="F36" s="11">
        <v>5</v>
      </c>
      <c r="G36" s="33">
        <f>Men!$Z$3</f>
        <v>196</v>
      </c>
      <c r="H36" s="39"/>
      <c r="I36" s="1">
        <v>6</v>
      </c>
      <c r="J36" s="23" t="s">
        <v>48</v>
      </c>
      <c r="N36" s="1">
        <f>Women!$AE$113</f>
        <v>94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">
        <v>2</v>
      </c>
      <c r="AF36" s="31" t="s">
        <v>53</v>
      </c>
      <c r="AG36" s="29"/>
      <c r="AH36" s="29"/>
      <c r="AI36" s="29"/>
      <c r="AJ36" s="11">
        <v>17</v>
      </c>
      <c r="AK36" s="33">
        <v>231</v>
      </c>
      <c r="AL36" s="39"/>
      <c r="AM36" s="1">
        <v>2</v>
      </c>
      <c r="AN36" s="10" t="s">
        <v>36</v>
      </c>
      <c r="AO36" s="10"/>
      <c r="AP36" s="10"/>
      <c r="AQ36" s="11">
        <v>18</v>
      </c>
      <c r="AR36" s="33">
        <v>93</v>
      </c>
    </row>
    <row r="37" spans="1:44" x14ac:dyDescent="0.25">
      <c r="A37" s="1">
        <v>7</v>
      </c>
      <c r="B37" s="23" t="s">
        <v>47</v>
      </c>
      <c r="F37" s="9"/>
      <c r="G37" s="1">
        <f>Men!$Y$168</f>
        <v>237</v>
      </c>
      <c r="H37" s="39"/>
      <c r="I37" s="1">
        <v>7</v>
      </c>
      <c r="J37" s="23" t="s">
        <v>47</v>
      </c>
      <c r="N37" s="1">
        <f>Women!$Y$113</f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">
        <v>3</v>
      </c>
      <c r="AF37" s="10" t="s">
        <v>40</v>
      </c>
      <c r="AG37" s="10"/>
      <c r="AH37" s="10"/>
      <c r="AI37" s="10"/>
      <c r="AJ37" s="6">
        <v>15</v>
      </c>
      <c r="AK37" s="24">
        <v>260</v>
      </c>
      <c r="AL37" s="39"/>
      <c r="AM37" s="1">
        <v>3</v>
      </c>
      <c r="AN37" s="31" t="s">
        <v>53</v>
      </c>
      <c r="AO37" s="29"/>
      <c r="AP37" s="29"/>
      <c r="AQ37" s="11">
        <v>16</v>
      </c>
      <c r="AR37" s="33">
        <v>99</v>
      </c>
    </row>
    <row r="38" spans="1:44" x14ac:dyDescent="0.25">
      <c r="A38" s="1">
        <v>8</v>
      </c>
      <c r="B38" s="10" t="s">
        <v>41</v>
      </c>
      <c r="C38" s="8"/>
      <c r="D38" s="8"/>
      <c r="E38" s="8"/>
      <c r="F38" s="6">
        <v>4</v>
      </c>
      <c r="G38" s="24">
        <f>Men!$AC$3</f>
        <v>326</v>
      </c>
      <c r="H38" s="39"/>
      <c r="I38" s="1">
        <v>8</v>
      </c>
      <c r="J38" s="10" t="s">
        <v>35</v>
      </c>
      <c r="K38" s="31"/>
      <c r="L38" s="31"/>
      <c r="M38" s="37">
        <v>5</v>
      </c>
      <c r="N38" s="33">
        <f>Women!$X$3</f>
        <v>155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">
        <v>4</v>
      </c>
      <c r="AF38" s="10" t="s">
        <v>38</v>
      </c>
      <c r="AG38" s="29"/>
      <c r="AH38" s="29"/>
      <c r="AI38" s="29"/>
      <c r="AJ38" s="11">
        <v>13</v>
      </c>
      <c r="AK38" s="30">
        <v>324</v>
      </c>
      <c r="AL38" s="39"/>
      <c r="AM38" s="1">
        <v>4</v>
      </c>
      <c r="AN38" s="10" t="s">
        <v>38</v>
      </c>
      <c r="AO38" s="29"/>
      <c r="AP38" s="29"/>
      <c r="AQ38" s="11">
        <v>12</v>
      </c>
      <c r="AR38" s="30">
        <v>176</v>
      </c>
    </row>
    <row r="39" spans="1:44" x14ac:dyDescent="0.25">
      <c r="A39" s="1">
        <v>9</v>
      </c>
      <c r="B39" s="23" t="s">
        <v>49</v>
      </c>
      <c r="F39" s="1"/>
      <c r="G39" s="1">
        <f>Men!$AG$168</f>
        <v>347</v>
      </c>
      <c r="H39" s="39"/>
      <c r="I39" s="1">
        <v>9</v>
      </c>
      <c r="J39" s="23" t="s">
        <v>52</v>
      </c>
      <c r="N39" s="1">
        <f>Women!$AD$113</f>
        <v>156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">
        <v>5</v>
      </c>
      <c r="AF39" s="10" t="s">
        <v>42</v>
      </c>
      <c r="AG39" s="8"/>
      <c r="AH39" s="8"/>
      <c r="AI39" s="8"/>
      <c r="AJ39" s="6">
        <v>13</v>
      </c>
      <c r="AK39" s="24">
        <v>370</v>
      </c>
      <c r="AL39" s="39"/>
      <c r="AM39" s="1">
        <v>5</v>
      </c>
      <c r="AN39" s="10" t="s">
        <v>35</v>
      </c>
      <c r="AO39" s="31"/>
      <c r="AP39" s="31"/>
      <c r="AQ39" s="37">
        <v>12</v>
      </c>
      <c r="AR39" s="33">
        <v>208</v>
      </c>
    </row>
    <row r="40" spans="1:44" x14ac:dyDescent="0.25">
      <c r="A40" s="1">
        <v>10</v>
      </c>
      <c r="B40" s="10" t="s">
        <v>35</v>
      </c>
      <c r="C40" s="31"/>
      <c r="D40" s="31"/>
      <c r="E40" s="31"/>
      <c r="F40" s="37">
        <v>3</v>
      </c>
      <c r="G40" s="33">
        <f>Men!$X$3</f>
        <v>378</v>
      </c>
      <c r="H40" s="39"/>
      <c r="I40" s="1">
        <v>10</v>
      </c>
      <c r="J40" s="23" t="s">
        <v>54</v>
      </c>
      <c r="N40" s="1">
        <f>Women!$Y$116</f>
        <v>165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">
        <v>6</v>
      </c>
      <c r="AF40" s="10" t="s">
        <v>43</v>
      </c>
      <c r="AG40" s="8"/>
      <c r="AH40" s="8"/>
      <c r="AI40" s="8"/>
      <c r="AJ40" s="6">
        <v>13</v>
      </c>
      <c r="AK40" s="24">
        <v>374</v>
      </c>
      <c r="AL40" s="39"/>
      <c r="AM40" s="1">
        <v>6</v>
      </c>
      <c r="AN40" s="23" t="s">
        <v>48</v>
      </c>
      <c r="AR40" s="1">
        <v>222</v>
      </c>
    </row>
    <row r="41" spans="1:44" x14ac:dyDescent="0.25">
      <c r="A41" s="1">
        <v>11</v>
      </c>
      <c r="B41" s="10" t="s">
        <v>42</v>
      </c>
      <c r="C41" s="8"/>
      <c r="D41" s="8"/>
      <c r="E41" s="8"/>
      <c r="F41" s="6">
        <v>2</v>
      </c>
      <c r="G41" s="24">
        <f>Men!$AF$3</f>
        <v>386</v>
      </c>
      <c r="I41" s="1">
        <v>11</v>
      </c>
      <c r="J41" s="10" t="s">
        <v>42</v>
      </c>
      <c r="K41" s="8"/>
      <c r="L41" s="8"/>
      <c r="M41" s="6">
        <v>4</v>
      </c>
      <c r="N41" s="24">
        <f>Women!$AF$3</f>
        <v>169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">
        <v>7</v>
      </c>
      <c r="AF41" s="23" t="s">
        <v>47</v>
      </c>
      <c r="AJ41" s="9"/>
      <c r="AK41" s="1">
        <v>472</v>
      </c>
      <c r="AL41" s="39"/>
      <c r="AM41" s="1">
        <v>7</v>
      </c>
      <c r="AN41" s="23" t="s">
        <v>52</v>
      </c>
      <c r="AR41" s="1">
        <v>229</v>
      </c>
    </row>
    <row r="42" spans="1:44" x14ac:dyDescent="0.25">
      <c r="A42" s="1">
        <v>11</v>
      </c>
      <c r="B42" s="23" t="s">
        <v>54</v>
      </c>
      <c r="F42" s="9"/>
      <c r="G42" s="1">
        <f>Men!$Y$171</f>
        <v>386</v>
      </c>
      <c r="I42" s="1">
        <v>12</v>
      </c>
      <c r="J42" s="10" t="s">
        <v>43</v>
      </c>
      <c r="K42" s="8"/>
      <c r="L42" s="8"/>
      <c r="M42" s="6">
        <v>3</v>
      </c>
      <c r="N42" s="24">
        <f>Women!$AG$3</f>
        <v>170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">
        <v>8</v>
      </c>
      <c r="AF42" s="10" t="s">
        <v>37</v>
      </c>
      <c r="AG42" s="10"/>
      <c r="AH42" s="10"/>
      <c r="AI42" s="10"/>
      <c r="AJ42" s="11">
        <v>6</v>
      </c>
      <c r="AK42" s="33">
        <v>667</v>
      </c>
      <c r="AL42" s="39"/>
      <c r="AM42" s="1">
        <v>8</v>
      </c>
      <c r="AN42" s="10" t="s">
        <v>37</v>
      </c>
      <c r="AO42" s="10"/>
      <c r="AP42" s="10"/>
      <c r="AQ42" s="11">
        <v>11</v>
      </c>
      <c r="AR42" s="33">
        <v>262</v>
      </c>
    </row>
    <row r="43" spans="1:44" x14ac:dyDescent="0.25">
      <c r="A43" s="1">
        <v>13</v>
      </c>
      <c r="B43" s="23" t="s">
        <v>56</v>
      </c>
      <c r="F43" s="9"/>
      <c r="G43" s="1">
        <f>Men!$Y$174</f>
        <v>484</v>
      </c>
      <c r="I43" s="1">
        <v>13</v>
      </c>
      <c r="J43" s="23" t="s">
        <v>56</v>
      </c>
      <c r="N43" s="1">
        <f>Women!$Y$119</f>
        <v>208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>
        <v>9</v>
      </c>
      <c r="AF43" s="10" t="s">
        <v>35</v>
      </c>
      <c r="AG43" s="31"/>
      <c r="AH43" s="31"/>
      <c r="AI43" s="31"/>
      <c r="AJ43" s="37">
        <v>6</v>
      </c>
      <c r="AK43" s="33">
        <v>700</v>
      </c>
      <c r="AL43" s="39"/>
      <c r="AM43" s="1">
        <v>9</v>
      </c>
      <c r="AN43" s="10" t="s">
        <v>43</v>
      </c>
      <c r="AO43" s="8"/>
      <c r="AP43" s="8"/>
      <c r="AQ43" s="6">
        <v>9</v>
      </c>
      <c r="AR43" s="24">
        <v>233</v>
      </c>
    </row>
    <row r="44" spans="1:44" s="2" customFormat="1" x14ac:dyDescent="0.25">
      <c r="A44" s="1">
        <v>14</v>
      </c>
      <c r="B44" s="23" t="s">
        <v>51</v>
      </c>
      <c r="C44"/>
      <c r="D44"/>
      <c r="E44"/>
      <c r="F44" s="1"/>
      <c r="G44" s="1">
        <f>Men!$AG$171</f>
        <v>552</v>
      </c>
      <c r="H44"/>
      <c r="I44" s="1">
        <v>14</v>
      </c>
      <c r="J44" s="23" t="s">
        <v>49</v>
      </c>
      <c r="K44"/>
      <c r="L44"/>
      <c r="M44"/>
      <c r="N44" s="1">
        <f>Women!$AG$113</f>
        <v>233</v>
      </c>
      <c r="O44"/>
      <c r="AE44" s="1">
        <v>10</v>
      </c>
      <c r="AF44" s="23" t="s">
        <v>49</v>
      </c>
      <c r="AG44"/>
      <c r="AH44"/>
      <c r="AI44"/>
      <c r="AJ44" s="1"/>
      <c r="AK44" s="1">
        <v>741</v>
      </c>
      <c r="AL44" s="39"/>
      <c r="AM44" s="1">
        <v>10</v>
      </c>
      <c r="AN44" s="23" t="s">
        <v>47</v>
      </c>
      <c r="AO44"/>
      <c r="AP44"/>
      <c r="AQ44"/>
      <c r="AR44" s="1">
        <v>253</v>
      </c>
    </row>
    <row r="45" spans="1:44" x14ac:dyDescent="0.25">
      <c r="A45" s="1">
        <v>15</v>
      </c>
      <c r="B45" s="10" t="s">
        <v>39</v>
      </c>
      <c r="C45" s="29"/>
      <c r="D45" s="29"/>
      <c r="E45" s="29"/>
      <c r="F45" s="11">
        <v>0</v>
      </c>
      <c r="G45" s="30">
        <f>Men!$AB$3</f>
        <v>624</v>
      </c>
      <c r="I45" s="1">
        <v>15</v>
      </c>
      <c r="J45" s="10" t="s">
        <v>39</v>
      </c>
      <c r="K45" s="29"/>
      <c r="L45" s="29"/>
      <c r="M45" s="11">
        <v>0</v>
      </c>
      <c r="N45" s="30">
        <f>Women!$AB$3</f>
        <v>292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>
        <v>11</v>
      </c>
      <c r="AF45" s="10" t="s">
        <v>41</v>
      </c>
      <c r="AG45" s="8"/>
      <c r="AH45" s="8"/>
      <c r="AI45" s="8"/>
      <c r="AJ45" s="6">
        <v>6</v>
      </c>
      <c r="AK45" s="24">
        <v>790</v>
      </c>
      <c r="AM45" s="1">
        <v>11</v>
      </c>
      <c r="AN45" s="23" t="s">
        <v>54</v>
      </c>
      <c r="AR45" s="1">
        <v>353</v>
      </c>
    </row>
    <row r="46" spans="1:44" x14ac:dyDescent="0.25">
      <c r="A46" s="1"/>
      <c r="B46" s="23"/>
      <c r="F46" s="1"/>
      <c r="G46" s="1"/>
      <c r="I46" s="1">
        <v>15</v>
      </c>
      <c r="J46" s="10" t="s">
        <v>41</v>
      </c>
      <c r="K46" s="8"/>
      <c r="L46" s="8"/>
      <c r="M46" s="6">
        <v>0</v>
      </c>
      <c r="N46" s="24">
        <f>Women!$AC$3</f>
        <v>292</v>
      </c>
      <c r="AE46" s="1">
        <v>12</v>
      </c>
      <c r="AF46" s="23" t="s">
        <v>54</v>
      </c>
      <c r="AJ46" s="9"/>
      <c r="AK46" s="1">
        <v>847</v>
      </c>
      <c r="AM46" s="1">
        <v>12</v>
      </c>
      <c r="AN46" s="10" t="s">
        <v>42</v>
      </c>
      <c r="AO46" s="8"/>
      <c r="AP46" s="8"/>
      <c r="AQ46" s="6">
        <v>6</v>
      </c>
      <c r="AR46" s="24">
        <v>416</v>
      </c>
    </row>
    <row r="47" spans="1:44" x14ac:dyDescent="0.25">
      <c r="A47" s="1"/>
      <c r="B47" s="23"/>
      <c r="AE47" s="1">
        <v>13</v>
      </c>
      <c r="AF47" s="10" t="s">
        <v>39</v>
      </c>
      <c r="AG47" s="29"/>
      <c r="AH47" s="29"/>
      <c r="AI47" s="29"/>
      <c r="AJ47" s="11">
        <v>2</v>
      </c>
      <c r="AK47" s="30">
        <v>1010</v>
      </c>
      <c r="AM47" s="1">
        <v>13</v>
      </c>
      <c r="AN47" s="23" t="s">
        <v>55</v>
      </c>
      <c r="AR47" s="1">
        <v>421</v>
      </c>
    </row>
    <row r="48" spans="1:44" x14ac:dyDescent="0.25">
      <c r="A48" s="1"/>
      <c r="B48" s="23"/>
      <c r="E48" s="12" t="s">
        <v>0</v>
      </c>
      <c r="F48" s="13" t="s">
        <v>44</v>
      </c>
      <c r="G48" s="13"/>
      <c r="H48" s="13"/>
      <c r="I48" s="14"/>
      <c r="J48" s="15" t="s">
        <v>11</v>
      </c>
      <c r="K48" s="16" t="s">
        <v>10</v>
      </c>
      <c r="AE48" s="1">
        <v>14</v>
      </c>
      <c r="AF48" s="23" t="s">
        <v>51</v>
      </c>
      <c r="AJ48" s="1"/>
      <c r="AK48" s="9">
        <v>1094</v>
      </c>
      <c r="AM48" s="1">
        <v>14</v>
      </c>
      <c r="AN48" s="23" t="s">
        <v>49</v>
      </c>
      <c r="AR48" s="1">
        <v>436</v>
      </c>
    </row>
    <row r="49" spans="1:44" x14ac:dyDescent="0.25">
      <c r="A49" s="1"/>
      <c r="B49" s="23"/>
      <c r="E49" s="17">
        <v>1</v>
      </c>
      <c r="F49" s="2" t="s">
        <v>36</v>
      </c>
      <c r="G49" s="2"/>
      <c r="H49" s="2"/>
      <c r="I49" s="2"/>
      <c r="J49" s="3">
        <f>VLOOKUP($F49,$B$31:$G$47,5,0)+VLOOKUP($F49,$J$31:$N$47,4,0)</f>
        <v>19</v>
      </c>
      <c r="K49" s="18">
        <f>VLOOKUP($F49,$B$31:$G$47,6,0)+VLOOKUP($F49,$J$31:$N$47,5,0)</f>
        <v>104</v>
      </c>
      <c r="AE49" s="1"/>
      <c r="AF49" s="23"/>
      <c r="AJ49" s="1"/>
      <c r="AK49" s="1"/>
      <c r="AM49" s="1">
        <v>15</v>
      </c>
      <c r="AN49" s="23" t="s">
        <v>50</v>
      </c>
      <c r="AR49" s="1">
        <v>450</v>
      </c>
    </row>
    <row r="50" spans="1:44" x14ac:dyDescent="0.25">
      <c r="A50" s="1"/>
      <c r="B50" s="23"/>
      <c r="E50" s="19">
        <v>2</v>
      </c>
      <c r="F50" s="23" t="s">
        <v>40</v>
      </c>
      <c r="G50" s="23"/>
      <c r="H50" s="23"/>
      <c r="I50" s="23"/>
      <c r="J50" s="39">
        <f>VLOOKUP($F50,$B$31:$G$47,5,0)+VLOOKUP($F50,$J$31:$N$47,4,0)</f>
        <v>18</v>
      </c>
      <c r="K50" s="35">
        <f>VLOOKUP($F50,$B$31:$G$47,6,0)+VLOOKUP($F50,$J$31:$N$47,5,0)</f>
        <v>167</v>
      </c>
      <c r="AE50" s="1"/>
      <c r="AF50" s="23"/>
      <c r="AJ50" s="1"/>
      <c r="AK50" s="1"/>
      <c r="AM50" s="1">
        <v>16</v>
      </c>
      <c r="AN50" s="23" t="s">
        <v>56</v>
      </c>
      <c r="AR50" s="1">
        <v>527</v>
      </c>
    </row>
    <row r="51" spans="1:44" x14ac:dyDescent="0.25">
      <c r="A51" s="1"/>
      <c r="B51" s="23"/>
      <c r="E51" s="19">
        <v>3</v>
      </c>
      <c r="F51" s="23" t="s">
        <v>53</v>
      </c>
      <c r="G51" s="23"/>
      <c r="H51" s="23"/>
      <c r="I51" s="23"/>
      <c r="J51" s="39">
        <f>VLOOKUP($F51,$B$31:$G$47,5,0)+VLOOKUP($F51,$J$31:$N$47,4,0)</f>
        <v>17</v>
      </c>
      <c r="K51" s="35">
        <f>VLOOKUP($F51,$B$31:$G$47,6,0)+VLOOKUP($F51,$J$31:$N$47,5,0)</f>
        <v>178</v>
      </c>
      <c r="AE51" s="1"/>
      <c r="AF51" s="23"/>
      <c r="AJ51" s="9"/>
      <c r="AK51" s="1"/>
      <c r="AM51" s="1">
        <v>17</v>
      </c>
      <c r="AN51" s="10" t="s">
        <v>39</v>
      </c>
      <c r="AO51" s="29"/>
      <c r="AP51" s="29"/>
      <c r="AQ51" s="11">
        <v>4</v>
      </c>
      <c r="AR51" s="30">
        <v>536</v>
      </c>
    </row>
    <row r="52" spans="1:44" x14ac:dyDescent="0.25">
      <c r="E52" s="19">
        <v>4</v>
      </c>
      <c r="F52" s="23" t="s">
        <v>38</v>
      </c>
      <c r="G52" s="23"/>
      <c r="H52" s="23"/>
      <c r="I52" s="23"/>
      <c r="J52" s="39">
        <f>VLOOKUP($F52,$B$31:$G$47,5,0)+VLOOKUP($F52,$J$31:$N$47,4,0)</f>
        <v>14</v>
      </c>
      <c r="K52" s="35">
        <f>VLOOKUP($F52,$B$31:$G$47,6,0)+VLOOKUP($F52,$J$31:$N$47,5,0)</f>
        <v>206</v>
      </c>
      <c r="M52" s="1"/>
      <c r="N52" s="1"/>
      <c r="AE52" s="1"/>
      <c r="AF52" s="23"/>
      <c r="AJ52" s="9"/>
      <c r="AK52" s="1"/>
      <c r="AM52" s="1">
        <v>18</v>
      </c>
      <c r="AN52" s="10" t="s">
        <v>41</v>
      </c>
      <c r="AO52" s="8"/>
      <c r="AP52" s="8"/>
      <c r="AQ52" s="6">
        <v>0</v>
      </c>
      <c r="AR52" s="24">
        <v>676</v>
      </c>
    </row>
    <row r="53" spans="1:44" x14ac:dyDescent="0.25">
      <c r="E53" s="19">
        <v>5</v>
      </c>
      <c r="F53" s="23" t="s">
        <v>37</v>
      </c>
      <c r="G53" s="23"/>
      <c r="H53" s="23"/>
      <c r="I53" s="23"/>
      <c r="J53" s="39">
        <f>VLOOKUP($F53,$B$31:$G$47,5,0)+VLOOKUP($F53,$J$31:$N$47,4,0)</f>
        <v>11</v>
      </c>
      <c r="K53" s="35">
        <f>VLOOKUP($F53,$B$31:$G$47,6,0)+VLOOKUP($F53,$J$31:$N$47,5,0)</f>
        <v>269</v>
      </c>
      <c r="M53" s="1"/>
      <c r="N53" s="1"/>
      <c r="AE53" s="1"/>
      <c r="AF53" s="23"/>
      <c r="AJ53" s="9"/>
      <c r="AK53" s="1"/>
      <c r="AM53" s="1"/>
      <c r="AN53" s="23"/>
      <c r="AR53" s="1"/>
    </row>
    <row r="54" spans="1:44" x14ac:dyDescent="0.25">
      <c r="E54" s="19">
        <v>6</v>
      </c>
      <c r="F54" s="23" t="s">
        <v>43</v>
      </c>
      <c r="J54" s="1">
        <f>VLOOKUP($F54,$B$31:$G$47,5,0)+VLOOKUP($F54,$J$31:$N$47,4,0)</f>
        <v>9</v>
      </c>
      <c r="K54" s="20">
        <f>VLOOKUP($F54,$B$31:$G$47,6,0)+VLOOKUP($F54,$J$31:$N$47,5,0)</f>
        <v>327</v>
      </c>
      <c r="M54" s="1"/>
      <c r="N54" s="1"/>
      <c r="AE54" s="1"/>
      <c r="AF54" s="23"/>
      <c r="AJ54" s="9"/>
      <c r="AK54" s="1"/>
      <c r="AM54" s="1"/>
      <c r="AN54" s="23"/>
      <c r="AR54" s="1"/>
    </row>
    <row r="55" spans="1:44" x14ac:dyDescent="0.25">
      <c r="E55" s="19">
        <v>7</v>
      </c>
      <c r="F55" s="23" t="s">
        <v>35</v>
      </c>
      <c r="G55" s="23"/>
      <c r="H55" s="23"/>
      <c r="I55" s="23"/>
      <c r="J55" s="39">
        <f>VLOOKUP($F55,$B$31:$G$47,5,0)+VLOOKUP($F55,$J$31:$N$47,4,0)</f>
        <v>8</v>
      </c>
      <c r="K55" s="35">
        <f>VLOOKUP($F55,$B$31:$G$47,6,0)+VLOOKUP($F55,$J$31:$N$47,5,0)</f>
        <v>533</v>
      </c>
      <c r="AE55" s="1"/>
      <c r="AF55" s="23"/>
    </row>
    <row r="56" spans="1:44" x14ac:dyDescent="0.25">
      <c r="E56" s="19">
        <v>8</v>
      </c>
      <c r="F56" t="s">
        <v>42</v>
      </c>
      <c r="J56" s="1">
        <f>VLOOKUP($F56,$B$31:$G$47,5,0)+VLOOKUP($F56,$J$31:$N$47,4,0)</f>
        <v>6</v>
      </c>
      <c r="K56" s="20">
        <f>VLOOKUP($F56,$B$31:$G$47,6,0)+VLOOKUP($F56,$J$31:$N$47,5,0)</f>
        <v>555</v>
      </c>
      <c r="M56" s="1"/>
      <c r="N56" s="1"/>
      <c r="AE56" s="1"/>
      <c r="AF56" s="23"/>
      <c r="AI56" s="12" t="s">
        <v>0</v>
      </c>
      <c r="AJ56" s="13" t="s">
        <v>44</v>
      </c>
      <c r="AK56" s="13"/>
      <c r="AL56" s="13"/>
      <c r="AM56" s="14"/>
      <c r="AN56" s="15" t="s">
        <v>11</v>
      </c>
      <c r="AO56" s="16" t="s">
        <v>10</v>
      </c>
    </row>
    <row r="57" spans="1:44" x14ac:dyDescent="0.25">
      <c r="E57" s="19">
        <v>9</v>
      </c>
      <c r="F57" t="s">
        <v>41</v>
      </c>
      <c r="J57" s="1">
        <f>VLOOKUP($F57,$B$31:$G$47,5,0)+VLOOKUP($F57,$J$31:$N$47,4,0)</f>
        <v>4</v>
      </c>
      <c r="K57" s="20">
        <f>VLOOKUP($F57,$B$31:$G$47,6,0)+VLOOKUP($F57,$J$31:$N$47,5,0)</f>
        <v>618</v>
      </c>
      <c r="M57" s="1"/>
      <c r="N57" s="1"/>
      <c r="AE57" s="1"/>
      <c r="AF57" s="23"/>
      <c r="AI57" s="17">
        <v>1</v>
      </c>
      <c r="AJ57" s="2" t="s">
        <v>36</v>
      </c>
      <c r="AK57" s="2"/>
      <c r="AL57" s="2"/>
      <c r="AM57" s="2"/>
      <c r="AN57" s="3">
        <v>37</v>
      </c>
      <c r="AO57" s="43">
        <v>266</v>
      </c>
    </row>
    <row r="58" spans="1:44" x14ac:dyDescent="0.25">
      <c r="E58" s="21">
        <v>10</v>
      </c>
      <c r="F58" s="47" t="s">
        <v>39</v>
      </c>
      <c r="G58" s="47"/>
      <c r="H58" s="47"/>
      <c r="I58" s="47"/>
      <c r="J58" s="49">
        <f>VLOOKUP($F58,$B$31:$G$47,5,0)+VLOOKUP($F58,$J$31:$N$47,4,0)</f>
        <v>0</v>
      </c>
      <c r="K58" s="54">
        <f>VLOOKUP($F58,$B$31:$G$47,6,0)+VLOOKUP($F58,$J$31:$N$47,5,0)</f>
        <v>916</v>
      </c>
      <c r="M58" s="1"/>
      <c r="N58" s="1"/>
      <c r="AE58" s="1"/>
      <c r="AF58" s="23"/>
      <c r="AI58" s="19">
        <v>2</v>
      </c>
      <c r="AJ58" s="23" t="s">
        <v>40</v>
      </c>
      <c r="AK58" s="23"/>
      <c r="AL58" s="23"/>
      <c r="AM58" s="23"/>
      <c r="AN58" s="39">
        <v>35</v>
      </c>
      <c r="AO58" s="44">
        <v>331</v>
      </c>
    </row>
    <row r="59" spans="1:44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AE59" s="1"/>
      <c r="AF59" s="23"/>
      <c r="AI59" s="19">
        <v>3</v>
      </c>
      <c r="AJ59" s="23" t="s">
        <v>53</v>
      </c>
      <c r="AK59" s="23"/>
      <c r="AL59" s="23"/>
      <c r="AM59" s="23"/>
      <c r="AN59" s="39">
        <v>33</v>
      </c>
      <c r="AO59" s="44">
        <v>330</v>
      </c>
    </row>
    <row r="60" spans="1:44" x14ac:dyDescent="0.25">
      <c r="AI60" s="19">
        <v>4</v>
      </c>
      <c r="AJ60" s="23" t="s">
        <v>38</v>
      </c>
      <c r="AK60" s="23"/>
      <c r="AL60" s="23"/>
      <c r="AM60" s="23"/>
      <c r="AN60" s="39">
        <v>25</v>
      </c>
      <c r="AO60" s="44">
        <v>500</v>
      </c>
      <c r="AQ60" s="1"/>
      <c r="AR60" s="1"/>
    </row>
    <row r="61" spans="1:44" x14ac:dyDescent="0.25">
      <c r="A61" s="4" t="s">
        <v>363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AI61" s="19">
        <v>5</v>
      </c>
      <c r="AJ61" s="23" t="s">
        <v>43</v>
      </c>
      <c r="AN61" s="1">
        <v>22</v>
      </c>
      <c r="AO61" s="45">
        <v>607</v>
      </c>
      <c r="AQ61" s="1"/>
      <c r="AR61" s="1"/>
    </row>
    <row r="62" spans="1:44" x14ac:dyDescent="0.25">
      <c r="AI62" s="19">
        <v>6</v>
      </c>
      <c r="AJ62" t="s">
        <v>42</v>
      </c>
      <c r="AN62" s="1">
        <v>19</v>
      </c>
      <c r="AO62" s="45">
        <v>786</v>
      </c>
      <c r="AQ62" s="1"/>
      <c r="AR62" s="1"/>
    </row>
    <row r="63" spans="1:44" x14ac:dyDescent="0.25">
      <c r="A63" s="3" t="s">
        <v>0</v>
      </c>
      <c r="B63" s="2" t="s">
        <v>9</v>
      </c>
      <c r="C63" s="2"/>
      <c r="D63" s="2"/>
      <c r="E63" s="2"/>
      <c r="F63" s="3" t="s">
        <v>11</v>
      </c>
      <c r="G63" s="3" t="s">
        <v>10</v>
      </c>
      <c r="H63" s="2"/>
      <c r="I63" s="3" t="s">
        <v>0</v>
      </c>
      <c r="J63" s="2" t="s">
        <v>12</v>
      </c>
      <c r="K63" s="2"/>
      <c r="L63" s="2"/>
      <c r="M63" s="3" t="s">
        <v>11</v>
      </c>
      <c r="N63" s="3" t="s">
        <v>10</v>
      </c>
      <c r="AI63" s="19">
        <v>7</v>
      </c>
      <c r="AJ63" s="23" t="s">
        <v>35</v>
      </c>
      <c r="AK63" s="23"/>
      <c r="AL63" s="23"/>
      <c r="AM63" s="23"/>
      <c r="AN63" s="39">
        <v>18</v>
      </c>
      <c r="AO63" s="44">
        <v>908</v>
      </c>
    </row>
    <row r="64" spans="1:44" x14ac:dyDescent="0.25">
      <c r="A64" s="3">
        <v>1</v>
      </c>
      <c r="B64" s="7" t="s">
        <v>36</v>
      </c>
      <c r="C64" s="7"/>
      <c r="D64" s="7"/>
      <c r="E64" s="7"/>
      <c r="F64" s="5">
        <f>VLOOKUP($B64,$B$5:$G$17,5,0)+VLOOKUP($B64,$AF$5:$AK$21,5,0)</f>
        <v>28</v>
      </c>
      <c r="G64" s="34">
        <f>VLOOKUP($B64,$B$5:$G$17,6,0)+VLOOKUP($B64,$AF$5:$AK$21,6,0)</f>
        <v>1253</v>
      </c>
      <c r="I64" s="3">
        <v>1</v>
      </c>
      <c r="J64" s="7" t="s">
        <v>36</v>
      </c>
      <c r="K64" s="7"/>
      <c r="L64" s="7"/>
      <c r="M64" s="5">
        <f>VLOOKUP($J64,$J$5:$N$17,4,0)+VLOOKUP($J64,$AN$5:$AR$21,4,0)</f>
        <v>29</v>
      </c>
      <c r="N64" s="5">
        <f>VLOOKUP($J64,$J$5:$N$17,5,0)+VLOOKUP($J64,$AN$5:$AR$21,5,0)</f>
        <v>502</v>
      </c>
      <c r="AI64" s="19">
        <v>8</v>
      </c>
      <c r="AJ64" s="23" t="s">
        <v>37</v>
      </c>
      <c r="AK64" s="23"/>
      <c r="AL64" s="23"/>
      <c r="AM64" s="23"/>
      <c r="AN64" s="39">
        <v>17</v>
      </c>
      <c r="AO64" s="44">
        <v>929</v>
      </c>
      <c r="AQ64" s="1"/>
      <c r="AR64" s="1"/>
    </row>
    <row r="65" spans="1:44" s="2" customFormat="1" x14ac:dyDescent="0.25">
      <c r="A65" s="1">
        <v>2</v>
      </c>
      <c r="B65" s="10" t="s">
        <v>43</v>
      </c>
      <c r="C65" s="10"/>
      <c r="D65" s="10"/>
      <c r="E65" s="10"/>
      <c r="F65" s="11">
        <f>VLOOKUP($B65,$B$5:$G$17,5,0)+VLOOKUP($B65,$AF$5:$AK$21,5,0)</f>
        <v>27</v>
      </c>
      <c r="G65" s="33">
        <f>VLOOKUP($B65,$B$5:$G$17,6,0)+VLOOKUP($B65,$AF$5:$AK$21,6,0)</f>
        <v>1407</v>
      </c>
      <c r="H65"/>
      <c r="I65" s="1">
        <v>2</v>
      </c>
      <c r="J65" s="31" t="s">
        <v>53</v>
      </c>
      <c r="K65" s="29"/>
      <c r="L65" s="29"/>
      <c r="M65" s="11">
        <f>VLOOKUP($J65,$J$5:$N$17,4,0)+VLOOKUP($J65,$AN$5:$AR$21,4,0)</f>
        <v>25</v>
      </c>
      <c r="N65" s="30">
        <f>VLOOKUP($J65,$J$5:$N$17,5,0)+VLOOKUP($J65,$AN$5:$AR$21,5,0)</f>
        <v>670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19">
        <v>9</v>
      </c>
      <c r="AJ65" t="s">
        <v>41</v>
      </c>
      <c r="AK65"/>
      <c r="AL65"/>
      <c r="AM65"/>
      <c r="AN65" s="1">
        <v>6</v>
      </c>
      <c r="AO65" s="45">
        <v>1466</v>
      </c>
      <c r="AP65"/>
      <c r="AQ65" s="1"/>
      <c r="AR65" s="1"/>
    </row>
    <row r="66" spans="1:44" x14ac:dyDescent="0.25">
      <c r="A66" s="1">
        <v>3</v>
      </c>
      <c r="B66" s="31" t="s">
        <v>53</v>
      </c>
      <c r="C66" s="29"/>
      <c r="D66" s="29"/>
      <c r="E66" s="29"/>
      <c r="F66" s="11">
        <f>VLOOKUP($B66,$B$5:$G$17,5,0)+VLOOKUP($B66,$AF$5:$AK$21,5,0)</f>
        <v>26</v>
      </c>
      <c r="G66" s="30">
        <f>VLOOKUP($B66,$B$5:$G$17,6,0)+VLOOKUP($B66,$AF$5:$AK$21,6,0)</f>
        <v>1386</v>
      </c>
      <c r="I66" s="1">
        <v>3</v>
      </c>
      <c r="J66" s="10" t="s">
        <v>43</v>
      </c>
      <c r="K66" s="8"/>
      <c r="L66" s="8"/>
      <c r="M66" s="6">
        <f>VLOOKUP($J66,$J$5:$N$17,4,0)+VLOOKUP($J66,$AN$5:$AR$21,4,0)</f>
        <v>24</v>
      </c>
      <c r="N66" s="24">
        <f>VLOOKUP($J66,$J$5:$N$17,5,0)+VLOOKUP($J66,$AN$5:$AR$21,5,0)</f>
        <v>821</v>
      </c>
      <c r="AI66" s="21">
        <v>10</v>
      </c>
      <c r="AJ66" s="47" t="s">
        <v>39</v>
      </c>
      <c r="AK66" s="47"/>
      <c r="AL66" s="47"/>
      <c r="AM66" s="47"/>
      <c r="AN66" s="49">
        <v>6</v>
      </c>
      <c r="AO66" s="50">
        <v>1546</v>
      </c>
      <c r="AQ66" s="1"/>
      <c r="AR66" s="1"/>
    </row>
    <row r="67" spans="1:44" x14ac:dyDescent="0.25">
      <c r="A67" s="1">
        <v>4</v>
      </c>
      <c r="B67" s="10" t="s">
        <v>42</v>
      </c>
      <c r="C67" s="8"/>
      <c r="D67" s="8"/>
      <c r="E67" s="8"/>
      <c r="F67" s="6">
        <f>VLOOKUP($B67,$B$5:$G$17,5,0)+VLOOKUP($B67,$AF$5:$AK$21,5,0)</f>
        <v>19</v>
      </c>
      <c r="G67" s="24">
        <f>VLOOKUP($B67,$B$5:$G$17,6,0)+VLOOKUP($B67,$AF$5:$AK$21,6,0)</f>
        <v>1992</v>
      </c>
      <c r="I67" s="1">
        <v>4</v>
      </c>
      <c r="J67" s="31" t="s">
        <v>40</v>
      </c>
      <c r="K67" s="29"/>
      <c r="L67" s="29"/>
      <c r="M67" s="11">
        <f>VLOOKUP($J67,$J$5:$N$17,4,0)+VLOOKUP($J67,$AN$5:$AR$21,4,0)</f>
        <v>23</v>
      </c>
      <c r="N67" s="30">
        <f>VLOOKUP($J67,$J$5:$N$17,5,0)+VLOOKUP($J67,$AN$5:$AR$21,5,0)</f>
        <v>783</v>
      </c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x14ac:dyDescent="0.25">
      <c r="A68" s="1">
        <v>5</v>
      </c>
      <c r="B68" s="10" t="s">
        <v>37</v>
      </c>
      <c r="C68" s="10"/>
      <c r="D68" s="10"/>
      <c r="E68" s="10"/>
      <c r="F68" s="11">
        <f>VLOOKUP($B68,$B$5:$G$17,5,0)+VLOOKUP($B68,$AF$5:$AK$21,5,0)</f>
        <v>17</v>
      </c>
      <c r="G68" s="33">
        <f>VLOOKUP($B68,$B$5:$G$17,6,0)+VLOOKUP($B68,$AF$5:$AK$21,6,0)</f>
        <v>2434</v>
      </c>
      <c r="I68" s="1">
        <v>5</v>
      </c>
      <c r="J68" s="10" t="s">
        <v>37</v>
      </c>
      <c r="K68" s="10"/>
      <c r="L68" s="10"/>
      <c r="M68" s="11">
        <f>VLOOKUP($J68,$J$5:$N$17,4,0)+VLOOKUP($J68,$AN$5:$AR$21,4,0)</f>
        <v>16</v>
      </c>
      <c r="N68" s="33">
        <f>VLOOKUP($J68,$J$5:$N$17,5,0)+VLOOKUP($J68,$AN$5:$AR$21,5,0)</f>
        <v>1180</v>
      </c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x14ac:dyDescent="0.25">
      <c r="A69" s="1">
        <v>6</v>
      </c>
      <c r="B69" s="10" t="s">
        <v>38</v>
      </c>
      <c r="C69" s="29"/>
      <c r="D69" s="29"/>
      <c r="E69" s="29"/>
      <c r="F69" s="11">
        <f>VLOOKUP($B69,$B$5:$G$17,5,0)+VLOOKUP($B69,$AF$5:$AK$21,5,0)</f>
        <v>16</v>
      </c>
      <c r="G69" s="30">
        <f>VLOOKUP($B69,$B$5:$G$17,6,0)+VLOOKUP($B69,$AF$5:$AK$21,6,0)</f>
        <v>2163</v>
      </c>
      <c r="I69" s="1">
        <v>6</v>
      </c>
      <c r="J69" s="10" t="s">
        <v>35</v>
      </c>
      <c r="K69" s="31"/>
      <c r="L69" s="31"/>
      <c r="M69" s="37">
        <f>VLOOKUP($J69,$J$5:$N$17,4,0)+VLOOKUP($J69,$AN$5:$AR$21,4,0)</f>
        <v>13</v>
      </c>
      <c r="N69" s="33">
        <f>VLOOKUP($J69,$J$5:$N$17,5,0)+VLOOKUP($J69,$AN$5:$AR$21,5,0)</f>
        <v>1284</v>
      </c>
    </row>
    <row r="70" spans="1:44" x14ac:dyDescent="0.25">
      <c r="A70" s="1">
        <v>7</v>
      </c>
      <c r="B70" s="10" t="s">
        <v>40</v>
      </c>
      <c r="C70" s="10"/>
      <c r="D70" s="10"/>
      <c r="E70" s="10"/>
      <c r="F70" s="6">
        <f>VLOOKUP($B70,$B$5:$G$17,5,0)+VLOOKUP($B70,$AF$5:$AK$21,5,0)</f>
        <v>14</v>
      </c>
      <c r="G70" s="33">
        <f>VLOOKUP($B70,$B$5:$G$17,6,0)+VLOOKUP($B70,$AF$5:$AK$21,6,0)</f>
        <v>2897</v>
      </c>
      <c r="I70" s="1">
        <v>7</v>
      </c>
      <c r="J70" s="10" t="s">
        <v>42</v>
      </c>
      <c r="K70" s="8"/>
      <c r="L70" s="8"/>
      <c r="M70" s="6">
        <f>VLOOKUP($J70,$J$5:$N$17,4,0)+VLOOKUP($J70,$AN$5:$AR$21,4,0)</f>
        <v>13</v>
      </c>
      <c r="N70" s="24">
        <f>VLOOKUP($J70,$J$5:$N$17,5,0)+VLOOKUP($J70,$AN$5:$AR$21,5,0)</f>
        <v>1337</v>
      </c>
    </row>
    <row r="71" spans="1:44" x14ac:dyDescent="0.25">
      <c r="A71" s="1">
        <v>8</v>
      </c>
      <c r="B71" s="23" t="s">
        <v>47</v>
      </c>
      <c r="F71" s="9"/>
      <c r="G71" s="9">
        <f>VLOOKUP($B71,$B$5:$G$17,6,0)+VLOOKUP($B71,$AF$5:$AK$21,6,0)</f>
        <v>3584</v>
      </c>
      <c r="I71" s="1">
        <v>8</v>
      </c>
      <c r="J71" s="23" t="s">
        <v>47</v>
      </c>
      <c r="M71" s="9"/>
      <c r="N71" s="9">
        <f>VLOOKUP($J71,$J$5:$N$17,5,0)+VLOOKUP($J71,$AN$5:$AR$21,5,0)</f>
        <v>1392</v>
      </c>
    </row>
    <row r="72" spans="1:44" x14ac:dyDescent="0.25">
      <c r="A72" s="1">
        <v>9</v>
      </c>
      <c r="B72" s="23" t="s">
        <v>49</v>
      </c>
      <c r="F72" s="9"/>
      <c r="G72" s="9">
        <f>VLOOKUP($B72,$B$5:$G$17,6,0)+VLOOKUP($B72,$AF$5:$AK$21,6,0)</f>
        <v>3776</v>
      </c>
      <c r="I72" s="1">
        <v>9</v>
      </c>
      <c r="J72" s="10" t="s">
        <v>38</v>
      </c>
      <c r="K72" s="29"/>
      <c r="L72" s="29"/>
      <c r="M72" s="11">
        <f>VLOOKUP($J72,$J$5:$N$17,4,0)+VLOOKUP($J72,$AN$5:$AR$21,4,0)</f>
        <v>13</v>
      </c>
      <c r="N72" s="30">
        <f>VLOOKUP($J72,$J$5:$N$17,5,0)+VLOOKUP($J72,$AN$5:$AR$21,5,0)</f>
        <v>1425</v>
      </c>
    </row>
    <row r="73" spans="1:44" x14ac:dyDescent="0.25">
      <c r="A73" s="1">
        <v>10</v>
      </c>
      <c r="B73" s="10" t="s">
        <v>35</v>
      </c>
      <c r="C73" s="31"/>
      <c r="D73" s="31"/>
      <c r="E73" s="31"/>
      <c r="F73" s="37">
        <f>VLOOKUP($B73,$B$5:$G$17,5,0)+VLOOKUP($B73,$AF$5:$AK$21,5,0)</f>
        <v>8</v>
      </c>
      <c r="G73" s="33">
        <f>VLOOKUP($B73,$B$5:$G$17,6,0)+VLOOKUP($B73,$AF$5:$AK$21,6,0)</f>
        <v>3812</v>
      </c>
      <c r="I73" s="1">
        <v>10</v>
      </c>
      <c r="J73" s="23" t="s">
        <v>49</v>
      </c>
      <c r="M73" s="9"/>
      <c r="N73" s="9">
        <f>VLOOKUP($J73,$J$5:$N$17,5,0)+VLOOKUP($J73,$AN$5:$AR$21,5,0)</f>
        <v>1821</v>
      </c>
    </row>
    <row r="74" spans="1:44" x14ac:dyDescent="0.25">
      <c r="A74" s="1">
        <v>11</v>
      </c>
      <c r="B74" s="10" t="s">
        <v>39</v>
      </c>
      <c r="C74" s="29"/>
      <c r="D74" s="29"/>
      <c r="E74" s="29"/>
      <c r="F74" s="11">
        <f>VLOOKUP($B74,$B$5:$G$17,5,0)+VLOOKUP($B74,$AF$5:$AK$21,5,0)</f>
        <v>6</v>
      </c>
      <c r="G74" s="30">
        <f>VLOOKUP($B74,$B$5:$G$17,6,0)+VLOOKUP($B74,$AF$5:$AK$21,6,0)</f>
        <v>4398</v>
      </c>
      <c r="I74" s="1">
        <v>11</v>
      </c>
      <c r="J74" s="10" t="s">
        <v>41</v>
      </c>
      <c r="K74" s="8"/>
      <c r="L74" s="8"/>
      <c r="M74" s="6">
        <f>VLOOKUP($J74,$J$5:$N$17,4,0)+VLOOKUP($J74,$AN$5:$AR$21,4,0)</f>
        <v>6</v>
      </c>
      <c r="N74" s="24">
        <f>VLOOKUP($J74,$J$5:$N$17,5,0)+VLOOKUP($J74,$AN$5:$AR$21,5,0)</f>
        <v>2056</v>
      </c>
    </row>
    <row r="75" spans="1:44" x14ac:dyDescent="0.25">
      <c r="A75" s="1">
        <v>12</v>
      </c>
      <c r="B75" s="10" t="s">
        <v>41</v>
      </c>
      <c r="C75" s="8"/>
      <c r="D75" s="8"/>
      <c r="E75" s="8"/>
      <c r="F75" s="6">
        <f>VLOOKUP($B75,$B$5:$G$17,5,0)+VLOOKUP($B75,$AF$5:$AK$21,5,0)</f>
        <v>4</v>
      </c>
      <c r="G75" s="24">
        <f>VLOOKUP($B75,$B$5:$G$17,6,0)+VLOOKUP($B75,$AF$5:$AK$21,6,0)</f>
        <v>4327</v>
      </c>
      <c r="I75" s="1">
        <v>12</v>
      </c>
      <c r="J75" s="10" t="s">
        <v>39</v>
      </c>
      <c r="K75" s="29"/>
      <c r="L75" s="29"/>
      <c r="M75" s="11">
        <f>VLOOKUP($J75,$J$5:$N$17,4,0)+VLOOKUP($J75,$AN$5:$AR$21,4,0)</f>
        <v>2</v>
      </c>
      <c r="N75" s="30">
        <f>VLOOKUP($J75,$J$5:$N$17,5,0)+VLOOKUP($J75,$AN$5:$AR$21,5,0)</f>
        <v>2229</v>
      </c>
    </row>
    <row r="76" spans="1:44" x14ac:dyDescent="0.25">
      <c r="A76" s="1"/>
      <c r="B76" s="23"/>
      <c r="F76" s="9"/>
      <c r="G76" s="9"/>
      <c r="I76" s="1"/>
      <c r="J76" s="23"/>
      <c r="M76" s="9"/>
      <c r="N76" s="1"/>
    </row>
    <row r="77" spans="1:44" x14ac:dyDescent="0.25">
      <c r="A77" s="1"/>
      <c r="B77" s="23"/>
      <c r="E77" s="12" t="s">
        <v>0</v>
      </c>
      <c r="F77" s="13" t="s">
        <v>44</v>
      </c>
      <c r="G77" s="13"/>
      <c r="H77" s="13"/>
      <c r="I77" s="14"/>
      <c r="J77" s="15" t="s">
        <v>11</v>
      </c>
      <c r="K77" s="16" t="s">
        <v>10</v>
      </c>
      <c r="M77" s="1"/>
      <c r="N77" s="1"/>
    </row>
    <row r="78" spans="1:44" x14ac:dyDescent="0.25">
      <c r="E78" s="17">
        <v>1</v>
      </c>
      <c r="F78" s="2" t="s">
        <v>36</v>
      </c>
      <c r="G78" s="2"/>
      <c r="H78" s="2"/>
      <c r="I78" s="2"/>
      <c r="J78" s="3">
        <f>VLOOKUP($F78,$B$64:$G$76,5,0)+VLOOKUP($F78,$J$64:$N$76,4,0)</f>
        <v>57</v>
      </c>
      <c r="K78" s="43">
        <f>VLOOKUP($F78,$B$64:$G$76,6,0)+VLOOKUP($F78,$J$64:$N$76,5,0)</f>
        <v>1755</v>
      </c>
      <c r="M78" s="1"/>
      <c r="N78" s="1"/>
    </row>
    <row r="79" spans="1:44" x14ac:dyDescent="0.25">
      <c r="E79" s="19">
        <v>2</v>
      </c>
      <c r="F79" s="62" t="s">
        <v>53</v>
      </c>
      <c r="G79" s="63"/>
      <c r="H79" s="63"/>
      <c r="I79" s="63"/>
      <c r="J79" s="64">
        <f>VLOOKUP($F79,$B$64:$G$76,5,0)+VLOOKUP($F79,$J$64:$N$76,4,0)</f>
        <v>51</v>
      </c>
      <c r="K79" s="45">
        <f>VLOOKUP($F79,$B$64:$G$76,6,0)+VLOOKUP($F79,$J$64:$N$76,5,0)</f>
        <v>2056</v>
      </c>
      <c r="M79" s="1"/>
      <c r="N79" s="1"/>
    </row>
    <row r="80" spans="1:44" x14ac:dyDescent="0.25">
      <c r="E80" s="21">
        <v>3</v>
      </c>
      <c r="F80" s="22" t="s">
        <v>43</v>
      </c>
      <c r="G80" s="22"/>
      <c r="H80" s="22"/>
      <c r="I80" s="22"/>
      <c r="J80" s="48">
        <f>VLOOKUP($F80,$B$64:$G$76,5,0)+VLOOKUP($F80,$J$64:$N$76,4,0)</f>
        <v>51</v>
      </c>
      <c r="K80" s="46">
        <f>VLOOKUP($F80,$B$64:$G$76,6,0)+VLOOKUP($F80,$J$64:$N$76,5,0)</f>
        <v>2228</v>
      </c>
      <c r="M80" s="1"/>
      <c r="N80" s="1"/>
    </row>
    <row r="81" spans="1:14" x14ac:dyDescent="0.25">
      <c r="E81" s="19">
        <v>4</v>
      </c>
      <c r="F81" s="23" t="s">
        <v>40</v>
      </c>
      <c r="J81" s="1">
        <f>VLOOKUP($F81,$B$64:$G$76,5,0)+VLOOKUP($F81,$J$64:$N$76,4,0)</f>
        <v>37</v>
      </c>
      <c r="K81" s="45">
        <f>VLOOKUP($F81,$B$64:$G$76,6,0)+VLOOKUP($F81,$J$64:$N$76,5,0)</f>
        <v>3680</v>
      </c>
      <c r="M81" s="1"/>
      <c r="N81" s="1"/>
    </row>
    <row r="82" spans="1:14" x14ac:dyDescent="0.25">
      <c r="E82" s="19">
        <v>5</v>
      </c>
      <c r="F82" s="23" t="s">
        <v>37</v>
      </c>
      <c r="G82" s="23"/>
      <c r="H82" s="23"/>
      <c r="I82" s="23"/>
      <c r="J82" s="39">
        <f>VLOOKUP($F82,$B$64:$G$76,5,0)+VLOOKUP($F82,$J$64:$N$76,4,0)</f>
        <v>33</v>
      </c>
      <c r="K82" s="44">
        <f>VLOOKUP($F82,$B$64:$G$76,6,0)+VLOOKUP($F82,$J$64:$N$76,5,0)</f>
        <v>3614</v>
      </c>
      <c r="M82" s="1"/>
      <c r="N82" s="1"/>
    </row>
    <row r="83" spans="1:14" x14ac:dyDescent="0.25">
      <c r="E83" s="19">
        <v>6</v>
      </c>
      <c r="F83" s="23" t="s">
        <v>42</v>
      </c>
      <c r="J83" s="1">
        <f>VLOOKUP($F83,$B$64:$G$76,5,0)+VLOOKUP($F83,$J$64:$N$76,4,0)</f>
        <v>32</v>
      </c>
      <c r="K83" s="45">
        <f>VLOOKUP($F83,$B$64:$G$76,6,0)+VLOOKUP($F83,$J$64:$N$76,5,0)</f>
        <v>3329</v>
      </c>
      <c r="M83" s="1"/>
      <c r="N83" s="1"/>
    </row>
    <row r="84" spans="1:14" x14ac:dyDescent="0.25">
      <c r="E84" s="19">
        <v>7</v>
      </c>
      <c r="F84" s="23" t="s">
        <v>38</v>
      </c>
      <c r="G84" s="23"/>
      <c r="H84" s="23"/>
      <c r="I84" s="23"/>
      <c r="J84" s="39">
        <f>VLOOKUP($F84,$B$64:$G$76,5,0)+VLOOKUP($F84,$J$64:$N$76,4,0)</f>
        <v>29</v>
      </c>
      <c r="K84" s="44">
        <f>VLOOKUP($F84,$B$64:$G$76,6,0)+VLOOKUP($F84,$J$64:$N$76,5,0)</f>
        <v>3588</v>
      </c>
      <c r="M84" s="1"/>
      <c r="N84" s="1"/>
    </row>
    <row r="85" spans="1:14" x14ac:dyDescent="0.25">
      <c r="E85" s="19">
        <v>8</v>
      </c>
      <c r="F85" s="23" t="s">
        <v>35</v>
      </c>
      <c r="G85" s="23"/>
      <c r="H85" s="23"/>
      <c r="I85" s="23"/>
      <c r="J85" s="39">
        <f>VLOOKUP($F85,$B$64:$G$76,5,0)+VLOOKUP($F85,$J$64:$N$76,4,0)</f>
        <v>21</v>
      </c>
      <c r="K85" s="44">
        <f>VLOOKUP($F85,$B$64:$G$76,6,0)+VLOOKUP($F85,$J$64:$N$76,5,0)</f>
        <v>5096</v>
      </c>
      <c r="M85" s="1"/>
      <c r="N85" s="1"/>
    </row>
    <row r="86" spans="1:14" x14ac:dyDescent="0.25">
      <c r="E86" s="19">
        <v>9</v>
      </c>
      <c r="F86" s="63" t="s">
        <v>41</v>
      </c>
      <c r="G86" s="63"/>
      <c r="H86" s="63"/>
      <c r="I86" s="63"/>
      <c r="J86" s="64">
        <f>VLOOKUP($F86,$B$64:$G$76,5,0)+VLOOKUP($F86,$J$64:$N$76,4,0)</f>
        <v>10</v>
      </c>
      <c r="K86" s="45">
        <f>VLOOKUP($F86,$B$64:$G$76,6,0)+VLOOKUP($F86,$J$64:$N$76,5,0)</f>
        <v>6383</v>
      </c>
      <c r="M86" s="1"/>
      <c r="N86" s="1"/>
    </row>
    <row r="87" spans="1:14" x14ac:dyDescent="0.25">
      <c r="E87" s="21">
        <v>10</v>
      </c>
      <c r="F87" s="22" t="s">
        <v>39</v>
      </c>
      <c r="G87" s="22"/>
      <c r="H87" s="22"/>
      <c r="I87" s="22"/>
      <c r="J87" s="48">
        <f>VLOOKUP($F87,$B$64:$G$76,5,0)+VLOOKUP($F87,$J$64:$N$76,4,0)</f>
        <v>8</v>
      </c>
      <c r="K87" s="46">
        <f>VLOOKUP($F87,$B$64:$G$76,6,0)+VLOOKUP($F87,$J$64:$N$76,5,0)</f>
        <v>6627</v>
      </c>
      <c r="M87" s="1"/>
      <c r="N87" s="1"/>
    </row>
    <row r="88" spans="1:14" x14ac:dyDescent="0.25">
      <c r="F88" s="1"/>
      <c r="G88" s="1"/>
      <c r="M88" s="1"/>
      <c r="N88" s="1"/>
    </row>
    <row r="89" spans="1:14" x14ac:dyDescent="0.25">
      <c r="A89" s="3" t="s">
        <v>0</v>
      </c>
      <c r="B89" s="2" t="s">
        <v>45</v>
      </c>
      <c r="C89" s="2"/>
      <c r="D89" s="2"/>
      <c r="E89" s="2"/>
      <c r="F89" s="3" t="s">
        <v>11</v>
      </c>
      <c r="G89" s="3" t="s">
        <v>10</v>
      </c>
      <c r="H89" s="2"/>
      <c r="I89" s="3" t="s">
        <v>0</v>
      </c>
      <c r="J89" s="2" t="s">
        <v>46</v>
      </c>
      <c r="K89" s="2"/>
      <c r="L89" s="2"/>
      <c r="M89" s="3" t="s">
        <v>11</v>
      </c>
      <c r="N89" s="3" t="s">
        <v>10</v>
      </c>
    </row>
    <row r="90" spans="1:14" x14ac:dyDescent="0.25">
      <c r="A90" s="3">
        <v>1</v>
      </c>
      <c r="B90" s="7" t="s">
        <v>36</v>
      </c>
      <c r="C90" s="7"/>
      <c r="D90" s="7"/>
      <c r="E90" s="7"/>
      <c r="F90" s="5">
        <f>VLOOKUP($B90,$B$31:$G$47,5,0)+VLOOKUP($B90,$AF$35:$AK$56,5,0)</f>
        <v>29</v>
      </c>
      <c r="G90" s="34">
        <f>VLOOKUP($B90,$B$31:$G$51,6,0)+VLOOKUP($B90,$AF$35:$AK$60,6,0)</f>
        <v>241</v>
      </c>
      <c r="H90" s="39"/>
      <c r="I90" s="3">
        <v>1</v>
      </c>
      <c r="J90" s="7" t="s">
        <v>40</v>
      </c>
      <c r="K90" s="7"/>
      <c r="L90" s="7"/>
      <c r="M90" s="5">
        <f>VLOOKUP($J90,$J$31:$N$47,4,0)+VLOOKUP($J90,$AN$35:$AR$56,4,0)</f>
        <v>30</v>
      </c>
      <c r="N90" s="5">
        <f>VLOOKUP($J90,$J$31:$N$47,5,0)+VLOOKUP($J90,$AN$35:$AR$56,5,0)</f>
        <v>106</v>
      </c>
    </row>
    <row r="91" spans="1:14" x14ac:dyDescent="0.25">
      <c r="A91" s="1">
        <v>2</v>
      </c>
      <c r="B91" s="31" t="s">
        <v>53</v>
      </c>
      <c r="C91" s="29"/>
      <c r="D91" s="29"/>
      <c r="E91" s="29"/>
      <c r="F91" s="11">
        <f>VLOOKUP($B91,$B$31:$G$51,5,0)+VLOOKUP($B91,$AF$35:$AK$60,5,0)</f>
        <v>26</v>
      </c>
      <c r="G91" s="33">
        <f>VLOOKUP($B91,$B$31:$G$51,6,0)+VLOOKUP($B91,$AF$35:$AK$60,6,0)</f>
        <v>357</v>
      </c>
      <c r="H91" s="39"/>
      <c r="I91" s="1">
        <v>2</v>
      </c>
      <c r="J91" s="10" t="s">
        <v>36</v>
      </c>
      <c r="K91" s="10"/>
      <c r="L91" s="10"/>
      <c r="M91" s="11">
        <f>VLOOKUP($J91,$J$31:$N$47,4,0)+VLOOKUP($J91,$AN$35:$AR$56,4,0)</f>
        <v>27</v>
      </c>
      <c r="N91" s="33">
        <f>VLOOKUP($J91,$J$31:$N$47,5,0)+VLOOKUP($J91,$AN$35:$AR$56,5,0)</f>
        <v>129</v>
      </c>
    </row>
    <row r="92" spans="1:14" x14ac:dyDescent="0.25">
      <c r="A92" s="1">
        <v>3</v>
      </c>
      <c r="B92" s="10" t="s">
        <v>40</v>
      </c>
      <c r="C92" s="10"/>
      <c r="D92" s="10"/>
      <c r="E92" s="10"/>
      <c r="F92" s="6">
        <f>VLOOKUP($B92,$B$31:$G$51,5,0)+VLOOKUP($B92,$AF$35:$AK$60,5,0)</f>
        <v>23</v>
      </c>
      <c r="G92" s="24">
        <f>VLOOKUP($B92,$B$31:$G$51,6,0)+VLOOKUP($B92,$AF$35:$AK$60,6,0)</f>
        <v>392</v>
      </c>
      <c r="H92" s="39"/>
      <c r="I92" s="1">
        <v>3</v>
      </c>
      <c r="J92" s="31" t="s">
        <v>53</v>
      </c>
      <c r="K92" s="29"/>
      <c r="L92" s="29"/>
      <c r="M92" s="11">
        <f>VLOOKUP($J92,$J$31:$N$47,4,0)+VLOOKUP($J92,$AN$35:$AR$56,4,0)</f>
        <v>24</v>
      </c>
      <c r="N92" s="33">
        <f>VLOOKUP($J92,$J$31:$N$47,5,0)+VLOOKUP($J92,$AN$35:$AR$56,5,0)</f>
        <v>151</v>
      </c>
    </row>
    <row r="93" spans="1:14" x14ac:dyDescent="0.25">
      <c r="A93" s="1">
        <v>4</v>
      </c>
      <c r="B93" s="10" t="s">
        <v>38</v>
      </c>
      <c r="C93" s="29"/>
      <c r="D93" s="29"/>
      <c r="E93" s="29"/>
      <c r="F93" s="11">
        <f>VLOOKUP($B93,$B$31:$G$51,5,0)+VLOOKUP($B93,$AF$35:$AK$60,5,0)</f>
        <v>20</v>
      </c>
      <c r="G93" s="30">
        <f>VLOOKUP($B93,$B$31:$G$51,6,0)+VLOOKUP($B93,$AF$35:$AK$60,6,0)</f>
        <v>463</v>
      </c>
      <c r="H93" s="39"/>
      <c r="I93" s="1">
        <v>4</v>
      </c>
      <c r="J93" s="10" t="s">
        <v>38</v>
      </c>
      <c r="K93" s="29"/>
      <c r="L93" s="29"/>
      <c r="M93" s="11">
        <f>VLOOKUP($J93,$J$31:$N$47,4,0)+VLOOKUP($J93,$AN$35:$AR$56,4,0)</f>
        <v>19</v>
      </c>
      <c r="N93" s="30">
        <f>VLOOKUP($J93,$J$31:$N$47,5,0)+VLOOKUP($J93,$AN$35:$AR$56,5,0)</f>
        <v>243</v>
      </c>
    </row>
    <row r="94" spans="1:14" x14ac:dyDescent="0.25">
      <c r="A94" s="1">
        <v>5</v>
      </c>
      <c r="B94" s="10" t="s">
        <v>43</v>
      </c>
      <c r="C94" s="8"/>
      <c r="D94" s="8"/>
      <c r="E94" s="8"/>
      <c r="F94" s="6">
        <f>VLOOKUP($B94,$B$31:$G$51,5,0)+VLOOKUP($B94,$AF$35:$AK$60,5,0)</f>
        <v>19</v>
      </c>
      <c r="G94" s="24">
        <f>VLOOKUP($B94,$B$31:$G$51,6,0)+VLOOKUP($B94,$AF$35:$AK$60,6,0)</f>
        <v>531</v>
      </c>
      <c r="H94" s="39"/>
      <c r="I94" s="1">
        <v>5</v>
      </c>
      <c r="J94" s="23" t="s">
        <v>48</v>
      </c>
      <c r="N94" s="1">
        <f>VLOOKUP($J94,$J$31:$N$47,5,0)+VLOOKUP($J94,$AN$35:$AR$56,5,0)</f>
        <v>316</v>
      </c>
    </row>
    <row r="95" spans="1:14" x14ac:dyDescent="0.25">
      <c r="A95" s="1">
        <v>6</v>
      </c>
      <c r="B95" s="23" t="s">
        <v>47</v>
      </c>
      <c r="F95" s="9"/>
      <c r="G95" s="1">
        <f>VLOOKUP($B95,$B$31:$G$51,6,0)+VLOOKUP($B95,$AF$35:$AK$60,6,0)</f>
        <v>709</v>
      </c>
      <c r="H95" s="39"/>
      <c r="I95" s="1">
        <v>6</v>
      </c>
      <c r="J95" s="10" t="s">
        <v>37</v>
      </c>
      <c r="K95" s="10"/>
      <c r="L95" s="10"/>
      <c r="M95" s="11">
        <f>VLOOKUP($J95,$J$31:$N$47,4,0)+VLOOKUP($J95,$AN$35:$AR$56,4,0)</f>
        <v>17</v>
      </c>
      <c r="N95" s="33">
        <f>VLOOKUP($J95,$J$31:$N$47,5,0)+VLOOKUP($J95,$AN$35:$AR$56,5,0)</f>
        <v>335</v>
      </c>
    </row>
    <row r="96" spans="1:14" x14ac:dyDescent="0.25">
      <c r="A96" s="1">
        <v>7</v>
      </c>
      <c r="B96" s="10" t="s">
        <v>42</v>
      </c>
      <c r="C96" s="8"/>
      <c r="D96" s="8"/>
      <c r="E96" s="8"/>
      <c r="F96" s="6">
        <f>VLOOKUP($B96,$B$31:$G$51,5,0)+VLOOKUP($B96,$AF$35:$AK$60,5,0)</f>
        <v>15</v>
      </c>
      <c r="G96" s="24">
        <f>VLOOKUP($B96,$B$31:$G$51,6,0)+VLOOKUP($B96,$AF$35:$AK$60,6,0)</f>
        <v>756</v>
      </c>
      <c r="H96" s="39"/>
      <c r="I96" s="1">
        <v>7</v>
      </c>
      <c r="J96" s="10" t="s">
        <v>35</v>
      </c>
      <c r="K96" s="31"/>
      <c r="L96" s="31"/>
      <c r="M96" s="37">
        <f>VLOOKUP($J96,$J$31:$N$47,4,0)+VLOOKUP($J96,$AN$35:$AR$56,4,0)</f>
        <v>17</v>
      </c>
      <c r="N96" s="33">
        <f>VLOOKUP($J96,$J$31:$N$47,5,0)+VLOOKUP($J96,$AN$35:$AR$56,5,0)</f>
        <v>363</v>
      </c>
    </row>
    <row r="97" spans="1:14" x14ac:dyDescent="0.25">
      <c r="A97" s="1">
        <v>8</v>
      </c>
      <c r="B97" s="10" t="s">
        <v>37</v>
      </c>
      <c r="C97" s="10"/>
      <c r="D97" s="10"/>
      <c r="E97" s="10"/>
      <c r="F97" s="11">
        <f>VLOOKUP($B97,$B$31:$G$51,5,0)+VLOOKUP($B97,$AF$35:$AK$60,5,0)</f>
        <v>11</v>
      </c>
      <c r="G97" s="33">
        <f>VLOOKUP($B97,$B$31:$G$51,6,0)+VLOOKUP($B97,$AF$35:$AK$60,6,0)</f>
        <v>863</v>
      </c>
      <c r="H97" s="39"/>
      <c r="I97" s="1">
        <v>8</v>
      </c>
      <c r="J97" s="23" t="s">
        <v>47</v>
      </c>
      <c r="N97" s="1">
        <f>VLOOKUP($J97,$J$31:$N$47,5,0)+VLOOKUP($J97,$AN$35:$AR$56,5,0)</f>
        <v>379</v>
      </c>
    </row>
    <row r="98" spans="1:14" x14ac:dyDescent="0.25">
      <c r="A98" s="1">
        <v>9</v>
      </c>
      <c r="B98" s="10" t="s">
        <v>41</v>
      </c>
      <c r="C98" s="8"/>
      <c r="D98" s="8"/>
      <c r="E98" s="8"/>
      <c r="F98" s="6">
        <f>VLOOKUP($B98,$B$31:$G$51,5,0)+VLOOKUP($B98,$AF$35:$AK$60,5,0)</f>
        <v>10</v>
      </c>
      <c r="G98" s="24">
        <f>VLOOKUP($B98,$B$31:$G$51,6,0)+VLOOKUP($B98,$AF$35:$AK$60,6,0)</f>
        <v>1116</v>
      </c>
      <c r="H98" s="39"/>
      <c r="I98" s="1">
        <v>9</v>
      </c>
      <c r="J98" s="23" t="s">
        <v>52</v>
      </c>
      <c r="N98" s="1">
        <f>VLOOKUP($J98,$J$31:$N$47,5,0)+VLOOKUP($J98,$AN$35:$AR$56,5,0)</f>
        <v>385</v>
      </c>
    </row>
    <row r="99" spans="1:14" x14ac:dyDescent="0.25">
      <c r="A99" s="1">
        <v>10</v>
      </c>
      <c r="B99" s="10" t="s">
        <v>35</v>
      </c>
      <c r="C99" s="31"/>
      <c r="D99" s="31"/>
      <c r="E99" s="31"/>
      <c r="F99" s="37">
        <f>VLOOKUP($B99,$B$31:$G$51,5,0)+VLOOKUP($B99,$AF$35:$AK$60,5,0)</f>
        <v>9</v>
      </c>
      <c r="G99" s="33">
        <f>VLOOKUP($B99,$B$31:$G$51,6,0)+VLOOKUP($B99,$AF$35:$AK$60,6,0)</f>
        <v>1078</v>
      </c>
      <c r="H99" s="39"/>
      <c r="I99" s="1">
        <v>10</v>
      </c>
      <c r="J99" s="10" t="s">
        <v>43</v>
      </c>
      <c r="K99" s="8"/>
      <c r="L99" s="8"/>
      <c r="M99" s="6">
        <f>VLOOKUP($J99,$J$31:$N$47,4,0)+VLOOKUP($J99,$AN$35:$AR$56,4,0)</f>
        <v>12</v>
      </c>
      <c r="N99" s="24">
        <f>VLOOKUP($J99,$J$31:$N$47,5,0)+VLOOKUP($J99,$AN$35:$AR$56,5,0)</f>
        <v>403</v>
      </c>
    </row>
    <row r="100" spans="1:14" x14ac:dyDescent="0.25">
      <c r="A100" s="1">
        <v>11</v>
      </c>
      <c r="B100" s="23" t="s">
        <v>49</v>
      </c>
      <c r="F100" s="1"/>
      <c r="G100" s="9">
        <f>VLOOKUP($B100,$B$31:$G$51,6,0)+VLOOKUP($B100,$AF$35:$AK$60,6,0)</f>
        <v>1088</v>
      </c>
      <c r="I100" s="1">
        <v>11</v>
      </c>
      <c r="J100" s="23" t="s">
        <v>54</v>
      </c>
      <c r="N100" s="1">
        <f>VLOOKUP($J100,$J$31:$N$47,5,0)+VLOOKUP($J100,$AN$35:$AR$56,5,0)</f>
        <v>518</v>
      </c>
    </row>
    <row r="101" spans="1:14" x14ac:dyDescent="0.25">
      <c r="A101" s="1">
        <v>12</v>
      </c>
      <c r="B101" s="23" t="s">
        <v>54</v>
      </c>
      <c r="F101" s="9"/>
      <c r="G101" s="9">
        <f>VLOOKUP($B101,$B$31:$G$51,6,0)+VLOOKUP($B101,$AF$35:$AK$60,6,0)</f>
        <v>1233</v>
      </c>
      <c r="I101" s="1">
        <v>12</v>
      </c>
      <c r="J101" s="10" t="s">
        <v>42</v>
      </c>
      <c r="K101" s="8"/>
      <c r="L101" s="8"/>
      <c r="M101" s="6">
        <f>VLOOKUP($J101,$J$31:$N$47,4,0)+VLOOKUP($J101,$AN$35:$AR$56,4,0)</f>
        <v>10</v>
      </c>
      <c r="N101" s="24">
        <f>VLOOKUP($J101,$J$31:$N$47,5,0)+VLOOKUP($J101,$AN$35:$AR$56,5,0)</f>
        <v>585</v>
      </c>
    </row>
    <row r="102" spans="1:14" x14ac:dyDescent="0.25">
      <c r="A102" s="1">
        <v>13</v>
      </c>
      <c r="B102" s="10" t="s">
        <v>39</v>
      </c>
      <c r="C102" s="29"/>
      <c r="D102" s="29"/>
      <c r="E102" s="29"/>
      <c r="F102" s="11">
        <f>VLOOKUP($B102,$B$31:$G$51,5,0)+VLOOKUP($B102,$AF$35:$AK$60,5,0)</f>
        <v>2</v>
      </c>
      <c r="G102" s="30">
        <f>VLOOKUP($B102,$B$31:$G$51,6,0)+VLOOKUP($B102,$AF$35:$AK$60,6,0)</f>
        <v>1634</v>
      </c>
      <c r="I102" s="1">
        <v>13</v>
      </c>
      <c r="J102" s="23" t="s">
        <v>49</v>
      </c>
      <c r="N102" s="1">
        <f>VLOOKUP($J102,$J$31:$N$47,5,0)+VLOOKUP($J102,$AN$35:$AR$56,5,0)</f>
        <v>669</v>
      </c>
    </row>
    <row r="103" spans="1:14" x14ac:dyDescent="0.25">
      <c r="A103" s="1">
        <v>14</v>
      </c>
      <c r="B103" s="23" t="s">
        <v>51</v>
      </c>
      <c r="F103" s="1"/>
      <c r="G103" s="9">
        <f>VLOOKUP($B103,$B$31:$G$51,6,0)+VLOOKUP($B103,$AF$35:$AK$60,6,0)</f>
        <v>1646</v>
      </c>
      <c r="I103" s="1">
        <v>14</v>
      </c>
      <c r="J103" s="23" t="s">
        <v>56</v>
      </c>
      <c r="N103" s="1">
        <f>VLOOKUP($J103,$J$31:$N$47,5,0)+VLOOKUP($J103,$AN$35:$AR$56,5,0)</f>
        <v>735</v>
      </c>
    </row>
    <row r="104" spans="1:14" x14ac:dyDescent="0.25">
      <c r="A104" s="1"/>
      <c r="B104" s="23"/>
      <c r="F104" s="1"/>
      <c r="G104" s="1"/>
      <c r="I104" s="1">
        <v>15</v>
      </c>
      <c r="J104" s="10" t="s">
        <v>39</v>
      </c>
      <c r="K104" s="29"/>
      <c r="L104" s="29"/>
      <c r="M104" s="11">
        <f>VLOOKUP($J104,$J$31:$N$47,4,0)+VLOOKUP($J104,$AN$35:$AR$56,4,0)</f>
        <v>4</v>
      </c>
      <c r="N104" s="30">
        <f>VLOOKUP($J104,$J$31:$N$47,5,0)+VLOOKUP($J104,$AN$35:$AR$56,5,0)</f>
        <v>828</v>
      </c>
    </row>
    <row r="105" spans="1:14" x14ac:dyDescent="0.25">
      <c r="A105" s="1"/>
      <c r="B105" s="23"/>
      <c r="F105" s="1"/>
      <c r="G105" s="1"/>
      <c r="I105" s="1">
        <v>16</v>
      </c>
      <c r="J105" s="10" t="s">
        <v>41</v>
      </c>
      <c r="K105" s="8"/>
      <c r="L105" s="8"/>
      <c r="M105" s="6">
        <f>VLOOKUP($J105,$J$31:$N$47,4,0)+VLOOKUP($J105,$AN$35:$AR$56,4,0)</f>
        <v>0</v>
      </c>
      <c r="N105" s="24">
        <f>VLOOKUP($J105,$J$31:$N$47,5,0)+VLOOKUP($J105,$AN$35:$AR$56,5,0)</f>
        <v>968</v>
      </c>
    </row>
    <row r="106" spans="1:14" x14ac:dyDescent="0.25">
      <c r="A106" s="1"/>
      <c r="B106" s="23"/>
    </row>
    <row r="107" spans="1:14" x14ac:dyDescent="0.25">
      <c r="A107" s="1"/>
      <c r="B107" s="23"/>
      <c r="E107" s="12" t="s">
        <v>0</v>
      </c>
      <c r="F107" s="13" t="s">
        <v>44</v>
      </c>
      <c r="G107" s="13"/>
      <c r="H107" s="13"/>
      <c r="I107" s="14"/>
      <c r="J107" s="15" t="s">
        <v>11</v>
      </c>
      <c r="K107" s="16" t="s">
        <v>10</v>
      </c>
    </row>
    <row r="108" spans="1:14" x14ac:dyDescent="0.25">
      <c r="A108" s="1"/>
      <c r="B108" s="23"/>
      <c r="E108" s="17">
        <v>1</v>
      </c>
      <c r="F108" s="2" t="s">
        <v>36</v>
      </c>
      <c r="G108" s="2"/>
      <c r="H108" s="2"/>
      <c r="I108" s="2"/>
      <c r="J108" s="3">
        <f>VLOOKUP($F108,$B$90:$G$106,5,0)+VLOOKUP($F108,$J$90:$N$106,4,0)</f>
        <v>56</v>
      </c>
      <c r="K108" s="43">
        <f>VLOOKUP($F108,$B$90:$G$106,6,0)+VLOOKUP($F108,$J$90:$N$106,5,0)</f>
        <v>370</v>
      </c>
    </row>
    <row r="109" spans="1:14" x14ac:dyDescent="0.25">
      <c r="A109" s="1"/>
      <c r="B109" s="23"/>
      <c r="E109" s="19">
        <v>2</v>
      </c>
      <c r="F109" s="23" t="s">
        <v>40</v>
      </c>
      <c r="G109" s="23"/>
      <c r="H109" s="23"/>
      <c r="I109" s="23"/>
      <c r="J109" s="39">
        <f>VLOOKUP($F109,$B$90:$G$106,5,0)+VLOOKUP($F109,$J$90:$N$106,4,0)</f>
        <v>53</v>
      </c>
      <c r="K109" s="44">
        <f>VLOOKUP($F109,$B$90:$G$106,6,0)+VLOOKUP($F109,$J$90:$N$106,5,0)</f>
        <v>498</v>
      </c>
    </row>
    <row r="110" spans="1:14" x14ac:dyDescent="0.25">
      <c r="A110" s="1"/>
      <c r="B110" s="23"/>
      <c r="E110" s="19">
        <v>3</v>
      </c>
      <c r="F110" s="23" t="s">
        <v>53</v>
      </c>
      <c r="G110" s="23"/>
      <c r="H110" s="23"/>
      <c r="I110" s="23"/>
      <c r="J110" s="39">
        <f>VLOOKUP($F110,$B$90:$G$106,5,0)+VLOOKUP($F110,$J$90:$N$106,4,0)</f>
        <v>50</v>
      </c>
      <c r="K110" s="44">
        <f>VLOOKUP($F110,$B$90:$G$106,6,0)+VLOOKUP($F110,$J$90:$N$106,5,0)</f>
        <v>508</v>
      </c>
    </row>
    <row r="111" spans="1:14" x14ac:dyDescent="0.25">
      <c r="E111" s="19">
        <v>4</v>
      </c>
      <c r="F111" s="23" t="s">
        <v>38</v>
      </c>
      <c r="G111" s="23"/>
      <c r="H111" s="23"/>
      <c r="I111" s="23"/>
      <c r="J111" s="39">
        <f>VLOOKUP($F111,$B$90:$G$106,5,0)+VLOOKUP($F111,$J$90:$N$106,4,0)</f>
        <v>39</v>
      </c>
      <c r="K111" s="44">
        <f>VLOOKUP($F111,$B$90:$G$106,6,0)+VLOOKUP($F111,$J$90:$N$106,5,0)</f>
        <v>706</v>
      </c>
      <c r="M111" s="1"/>
      <c r="N111" s="1"/>
    </row>
    <row r="112" spans="1:14" x14ac:dyDescent="0.25">
      <c r="E112" s="19">
        <v>5</v>
      </c>
      <c r="F112" s="23" t="s">
        <v>43</v>
      </c>
      <c r="J112" s="1">
        <f>VLOOKUP($F112,$B$90:$G$106,5,0)+VLOOKUP($F112,$J$90:$N$106,4,0)</f>
        <v>31</v>
      </c>
      <c r="K112" s="45">
        <f>VLOOKUP($F112,$B$90:$G$106,6,0)+VLOOKUP($F112,$J$90:$N$106,5,0)</f>
        <v>934</v>
      </c>
      <c r="M112" s="1"/>
      <c r="N112" s="1"/>
    </row>
    <row r="113" spans="1:14" x14ac:dyDescent="0.25">
      <c r="E113" s="19">
        <v>6</v>
      </c>
      <c r="F113" s="23" t="s">
        <v>37</v>
      </c>
      <c r="G113" s="23"/>
      <c r="H113" s="23"/>
      <c r="I113" s="23"/>
      <c r="J113" s="39">
        <f>VLOOKUP($F113,$B$90:$G$106,5,0)+VLOOKUP($F113,$J$90:$N$106,4,0)</f>
        <v>28</v>
      </c>
      <c r="K113" s="44">
        <f>VLOOKUP($F113,$B$90:$G$106,6,0)+VLOOKUP($F113,$J$90:$N$106,5,0)</f>
        <v>1198</v>
      </c>
      <c r="M113" s="1"/>
      <c r="N113" s="1"/>
    </row>
    <row r="114" spans="1:14" x14ac:dyDescent="0.25">
      <c r="E114" s="19">
        <v>7</v>
      </c>
      <c r="F114" s="23" t="s">
        <v>35</v>
      </c>
      <c r="G114" s="23"/>
      <c r="H114" s="23"/>
      <c r="I114" s="23"/>
      <c r="J114" s="39">
        <f>VLOOKUP($F114,$B$90:$G$106,5,0)+VLOOKUP($F114,$J$90:$N$106,4,0)</f>
        <v>26</v>
      </c>
      <c r="K114" s="44">
        <f>VLOOKUP($F114,$B$90:$G$106,6,0)+VLOOKUP($F114,$J$90:$N$106,5,0)</f>
        <v>1441</v>
      </c>
    </row>
    <row r="115" spans="1:14" x14ac:dyDescent="0.25">
      <c r="E115" s="19">
        <v>8</v>
      </c>
      <c r="F115" t="s">
        <v>42</v>
      </c>
      <c r="J115" s="1">
        <f>VLOOKUP($F115,$B$90:$G$106,5,0)+VLOOKUP($F115,$J$90:$N$106,4,0)</f>
        <v>25</v>
      </c>
      <c r="K115" s="45">
        <f>VLOOKUP($F115,$B$90:$G$106,6,0)+VLOOKUP($F115,$J$90:$N$106,5,0)</f>
        <v>1341</v>
      </c>
      <c r="M115" s="1"/>
      <c r="N115" s="1"/>
    </row>
    <row r="116" spans="1:14" x14ac:dyDescent="0.25">
      <c r="E116" s="19">
        <v>9</v>
      </c>
      <c r="F116" t="s">
        <v>41</v>
      </c>
      <c r="J116" s="1">
        <f>VLOOKUP($F116,$B$90:$G$106,5,0)+VLOOKUP($F116,$J$90:$N$106,4,0)</f>
        <v>10</v>
      </c>
      <c r="K116" s="45">
        <f>VLOOKUP($F116,$B$90:$G$106,6,0)+VLOOKUP($F116,$J$90:$N$106,5,0)</f>
        <v>2084</v>
      </c>
      <c r="M116" s="1"/>
      <c r="N116" s="1"/>
    </row>
    <row r="117" spans="1:14" x14ac:dyDescent="0.25">
      <c r="E117" s="21">
        <v>10</v>
      </c>
      <c r="F117" s="47" t="s">
        <v>39</v>
      </c>
      <c r="G117" s="47"/>
      <c r="H117" s="47"/>
      <c r="I117" s="47"/>
      <c r="J117" s="49">
        <f>VLOOKUP($F117,$B$90:$G$106,5,0)+VLOOKUP($F117,$J$90:$N$106,4,0)</f>
        <v>6</v>
      </c>
      <c r="K117" s="50">
        <f>VLOOKUP($F117,$B$90:$G$106,6,0)+VLOOKUP($F117,$J$90:$N$106,5,0)</f>
        <v>2462</v>
      </c>
      <c r="M117" s="1"/>
      <c r="N117" s="1"/>
    </row>
    <row r="118" spans="1:14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</sheetData>
  <sortState xmlns:xlrd2="http://schemas.microsoft.com/office/spreadsheetml/2017/richdata2" ref="J94:N95">
    <sortCondition descending="1" ref="J94:J95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23"/>
  <sheetViews>
    <sheetView zoomScale="80" zoomScaleNormal="80" workbookViewId="0">
      <pane xSplit="12" ySplit="4" topLeftCell="M5" activePane="bottomRight" state="frozen"/>
      <selection activeCell="E24" sqref="E24"/>
      <selection pane="topRight" activeCell="E24" sqref="E24"/>
      <selection pane="bottomLeft" activeCell="E24" sqref="E24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3" width="4.109375" customWidth="1"/>
    <col min="4" max="4" width="5" bestFit="1" customWidth="1"/>
    <col min="5" max="5" width="5.5546875" bestFit="1" customWidth="1"/>
    <col min="6" max="6" width="7.5546875" bestFit="1" customWidth="1"/>
    <col min="7" max="7" width="11.6640625" bestFit="1" customWidth="1"/>
    <col min="8" max="8" width="18.109375" bestFit="1" customWidth="1"/>
    <col min="9" max="9" width="4.88671875" style="1" bestFit="1" customWidth="1"/>
    <col min="10" max="10" width="6.44140625" style="1" bestFit="1" customWidth="1"/>
    <col min="11" max="11" width="3.109375" style="1" customWidth="1"/>
    <col min="12" max="12" width="4.33203125" style="1" bestFit="1" customWidth="1"/>
    <col min="13" max="13" width="4.88671875" style="1" customWidth="1"/>
    <col min="14" max="14" width="6.21875" style="1" bestFit="1" customWidth="1"/>
    <col min="15" max="16" width="5" style="1" customWidth="1"/>
    <col min="17" max="17" width="4.5546875" style="1" customWidth="1"/>
    <col min="18" max="18" width="5.5546875" style="1" bestFit="1" customWidth="1"/>
    <col min="19" max="19" width="4.88671875" style="1" customWidth="1"/>
    <col min="20" max="20" width="6.109375" style="1" bestFit="1" customWidth="1"/>
    <col min="21" max="22" width="4.88671875" style="1" customWidth="1"/>
    <col min="23" max="23" width="1.6640625" style="1" customWidth="1"/>
    <col min="24" max="24" width="4.88671875" style="1" customWidth="1"/>
    <col min="25" max="25" width="6.21875" style="1" bestFit="1" customWidth="1"/>
    <col min="26" max="27" width="5" style="1" customWidth="1"/>
    <col min="28" max="28" width="4.5546875" style="1" customWidth="1"/>
    <col min="29" max="30" width="4.88671875" style="1" customWidth="1"/>
    <col min="31" max="31" width="6.109375" style="1" bestFit="1" customWidth="1"/>
    <col min="32" max="33" width="4.88671875" style="1" customWidth="1"/>
    <col min="34" max="34" width="3.44140625" customWidth="1"/>
  </cols>
  <sheetData>
    <row r="1" spans="1:34" ht="49.95" customHeight="1" x14ac:dyDescent="0.25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4"/>
      <c r="L1" s="4"/>
      <c r="M1"/>
      <c r="N1"/>
      <c r="O1"/>
      <c r="P1"/>
      <c r="Q1"/>
      <c r="R1" s="2" t="s">
        <v>33</v>
      </c>
      <c r="S1"/>
      <c r="T1" s="2"/>
      <c r="U1" s="2"/>
      <c r="W1"/>
      <c r="X1"/>
      <c r="Y1"/>
      <c r="Z1"/>
      <c r="AA1"/>
      <c r="AB1"/>
      <c r="AC1" s="2" t="s">
        <v>34</v>
      </c>
      <c r="AD1"/>
      <c r="AE1"/>
      <c r="AF1"/>
      <c r="AG1"/>
    </row>
    <row r="2" spans="1:34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17</v>
      </c>
      <c r="N2" s="3" t="s">
        <v>19</v>
      </c>
      <c r="O2" s="3" t="s">
        <v>31</v>
      </c>
      <c r="P2" s="3" t="s">
        <v>20</v>
      </c>
      <c r="Q2" s="3" t="s">
        <v>22</v>
      </c>
      <c r="R2" s="3" t="s">
        <v>18</v>
      </c>
      <c r="S2" s="3" t="s">
        <v>23</v>
      </c>
      <c r="T2" s="3" t="s">
        <v>28</v>
      </c>
      <c r="U2" s="3" t="s">
        <v>21</v>
      </c>
      <c r="V2" s="3" t="s">
        <v>25</v>
      </c>
      <c r="W2" s="3"/>
      <c r="X2" s="3" t="s">
        <v>17</v>
      </c>
      <c r="Y2" s="3" t="s">
        <v>19</v>
      </c>
      <c r="Z2" s="3" t="s">
        <v>31</v>
      </c>
      <c r="AA2" s="3" t="s">
        <v>20</v>
      </c>
      <c r="AB2" s="3" t="s">
        <v>22</v>
      </c>
      <c r="AC2" s="3" t="s">
        <v>18</v>
      </c>
      <c r="AD2" s="3" t="s">
        <v>23</v>
      </c>
      <c r="AE2" s="3" t="s">
        <v>28</v>
      </c>
      <c r="AF2" s="3" t="s">
        <v>21</v>
      </c>
      <c r="AG2" s="3" t="s">
        <v>25</v>
      </c>
    </row>
    <row r="3" spans="1:34" ht="15" customHeight="1" x14ac:dyDescent="0.25">
      <c r="A3" s="4" t="s">
        <v>362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SUM(SMALL(M$5:M$110,{1,2,3,4,5,6,7,8}))</f>
        <v>440</v>
      </c>
      <c r="N3" s="5">
        <f>SUM(SMALL(N$5:N$110,{1,2,3,4,5,6,7,8}))</f>
        <v>130</v>
      </c>
      <c r="O3" s="5">
        <f>SUM(SMALL(O$5:O$110,{1,2,3,4,5,6,7,8}))</f>
        <v>306</v>
      </c>
      <c r="P3" s="5">
        <f>SUM(SMALL(P$5:P$110,{1,2,3,4,5,6,7,8}))</f>
        <v>424</v>
      </c>
      <c r="Q3" s="5">
        <f>SUM(SMALL(Q$5:Q$110,{1,2,3,4,5,6,7,8}))</f>
        <v>792</v>
      </c>
      <c r="R3" s="5">
        <f>SUM(SMALL(R$5:R$110,{1,2,3,4,5,6,7,8}))</f>
        <v>694</v>
      </c>
      <c r="S3" s="5">
        <f>SUM(SMALL(S$5:S$110,{1,2,3,4,5,6,7,8}))</f>
        <v>291</v>
      </c>
      <c r="T3" s="5">
        <f>SUM(SMALL(T$5:T$110,{1,2,3,4,5,6,7,8}))</f>
        <v>189</v>
      </c>
      <c r="U3" s="5">
        <f>SUM(SMALL(U$5:U$110,{1,2,3,4,5,6,7,8}))</f>
        <v>435</v>
      </c>
      <c r="V3" s="5">
        <f>SUM(SMALL(V$5:V$110,{1,2,3,4,5,6,7,8}))</f>
        <v>375</v>
      </c>
      <c r="W3" s="3"/>
      <c r="X3" s="5">
        <f>SUM(SMALL(X$5:X$110,{1,2,3,4}))</f>
        <v>155</v>
      </c>
      <c r="Y3" s="5">
        <f>SUM(SMALL(Y$5:Y$110,{1,2,3,4}))</f>
        <v>36</v>
      </c>
      <c r="Z3" s="5">
        <f>SUM(SMALL(Z$5:Z$110,{1,2,3,4}))</f>
        <v>73</v>
      </c>
      <c r="AA3" s="5">
        <f>SUM(SMALL(AA$5:AA$110,{1,2,3,4}))</f>
        <v>67</v>
      </c>
      <c r="AB3" s="5">
        <f>SUM(SMALL(AB$5:AB$110,{1,2,3,4}))</f>
        <v>292</v>
      </c>
      <c r="AC3" s="5">
        <f>SUM(SMALL(AC$5:AC$110,{1,2,3,4}))</f>
        <v>292</v>
      </c>
      <c r="AD3" s="5">
        <f>SUM(SMALL(AD$5:AD$110,{1,2,3,4}))</f>
        <v>35</v>
      </c>
      <c r="AE3" s="5">
        <f>SUM(SMALL(AE$5:AE$110,{1,2,3,4}))</f>
        <v>52</v>
      </c>
      <c r="AF3" s="5">
        <f>SUM(SMALL(AF$5:AF$110,{1,2,3,4}))</f>
        <v>169</v>
      </c>
      <c r="AG3" s="5">
        <f>SUM(SMALL(AG$5:AG$110,{1,2,3,4}))</f>
        <v>170</v>
      </c>
    </row>
    <row r="4" spans="1:34" s="2" customFormat="1" ht="15" customHeight="1" x14ac:dyDescent="0.25">
      <c r="A4" s="3" t="s">
        <v>13</v>
      </c>
      <c r="B4" s="3" t="s">
        <v>8</v>
      </c>
      <c r="C4" s="3" t="s">
        <v>27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26</v>
      </c>
      <c r="L4" s="3" t="s">
        <v>8</v>
      </c>
      <c r="M4" s="5">
        <f>COUNT(SMALL(M$5:M$110,{1,2,3,4,5,6,7,8}))</f>
        <v>8</v>
      </c>
      <c r="N4" s="5">
        <f>COUNT(SMALL(N$5:N$110,{1,2,3,4,5,6,7,8}))</f>
        <v>8</v>
      </c>
      <c r="O4" s="5">
        <f>COUNT(SMALL(O$5:O$110,{1,2,3,4,5,6,7,8}))</f>
        <v>8</v>
      </c>
      <c r="P4" s="5">
        <f>COUNT(SMALL(P$5:P$110,{1,2,3,4,5,6,7,8}))</f>
        <v>8</v>
      </c>
      <c r="Q4" s="5">
        <f>COUNT(SMALL(Q$5:Q$110,{1,2,3,4,5,6,7,8}))</f>
        <v>8</v>
      </c>
      <c r="R4" s="5">
        <f>COUNT(SMALL(R$5:R$110,{1,2,3,4,5,6,7,8}))</f>
        <v>8</v>
      </c>
      <c r="S4" s="5">
        <f>COUNT(SMALL(S$5:S$110,{1,2,3,4,5,6,7,8}))</f>
        <v>8</v>
      </c>
      <c r="T4" s="5">
        <f>COUNT(SMALL(T$5:T$110,{1,2,3,4,5,6,7,8}))</f>
        <v>8</v>
      </c>
      <c r="U4" s="5">
        <f>COUNT(SMALL(U$5:U$110,{1,2,3,4,5,6,7,8}))</f>
        <v>8</v>
      </c>
      <c r="V4" s="5">
        <f>COUNT(SMALL(V$5:V$110,{1,2,3,4,5,6,7,8}))</f>
        <v>8</v>
      </c>
      <c r="W4" s="3"/>
      <c r="X4" s="5">
        <f>COUNT(SMALL(X$5:X$110,{1,2,3,4}))</f>
        <v>4</v>
      </c>
      <c r="Y4" s="5">
        <f>COUNT(SMALL(Y$5:Y$110,{1,2,3,4}))</f>
        <v>4</v>
      </c>
      <c r="Z4" s="5">
        <f>COUNT(SMALL(Z$5:Z$110,{1,2,3,4}))</f>
        <v>4</v>
      </c>
      <c r="AA4" s="5">
        <f>COUNT(SMALL(AA$5:AA$110,{1,2,3,4}))</f>
        <v>4</v>
      </c>
      <c r="AB4" s="5">
        <f>COUNT(SMALL(AB$5:AB$110,{1,2,3,4}))</f>
        <v>4</v>
      </c>
      <c r="AC4" s="5">
        <f>COUNT(SMALL(AC$5:AC$110,{1,2,3,4}))</f>
        <v>4</v>
      </c>
      <c r="AD4" s="5">
        <f>COUNT(SMALL(AD$5:AD$110,{1,2,3,4}))</f>
        <v>4</v>
      </c>
      <c r="AE4" s="5">
        <f>COUNT(SMALL(AE$5:AE$110,{1,2,3,4}))</f>
        <v>4</v>
      </c>
      <c r="AF4" s="5">
        <f>COUNT(SMALL(AF$5:AF$110,{1,2,3,4}))</f>
        <v>4</v>
      </c>
      <c r="AG4" s="5">
        <f>COUNT(SMALL(AG$5:AG$110,{1,2,3,4}))</f>
        <v>4</v>
      </c>
      <c r="AH4"/>
    </row>
    <row r="5" spans="1:34" ht="15" customHeight="1" x14ac:dyDescent="0.3">
      <c r="A5" s="42">
        <v>5</v>
      </c>
      <c r="B5" s="42">
        <v>1</v>
      </c>
      <c r="C5" s="42">
        <v>1</v>
      </c>
      <c r="D5" s="42"/>
      <c r="E5" s="1">
        <v>1948</v>
      </c>
      <c r="F5" s="55">
        <v>2.5740740740740741E-2</v>
      </c>
      <c r="G5" s="41" t="s">
        <v>101</v>
      </c>
      <c r="H5" s="41" t="s">
        <v>102</v>
      </c>
      <c r="I5" s="42" t="s">
        <v>103</v>
      </c>
      <c r="J5" s="42" t="s">
        <v>18</v>
      </c>
      <c r="K5" s="42">
        <v>3</v>
      </c>
      <c r="L5" s="42" t="s">
        <v>29</v>
      </c>
      <c r="M5" s="11"/>
      <c r="N5" s="6"/>
      <c r="O5" s="11"/>
      <c r="P5" s="11"/>
      <c r="Q5" s="6"/>
      <c r="R5" s="6">
        <f>$B5</f>
        <v>1</v>
      </c>
      <c r="S5" s="6"/>
      <c r="T5" s="11"/>
      <c r="U5" s="6"/>
      <c r="V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4" ht="15" customHeight="1" x14ac:dyDescent="0.3">
      <c r="A6" s="42">
        <v>39</v>
      </c>
      <c r="B6" s="42">
        <v>2</v>
      </c>
      <c r="C6" s="42"/>
      <c r="D6" s="42"/>
      <c r="E6" s="1">
        <v>1855</v>
      </c>
      <c r="F6" s="55">
        <v>2.9525462962962965E-2</v>
      </c>
      <c r="G6" s="41" t="s">
        <v>406</v>
      </c>
      <c r="H6" s="41" t="s">
        <v>407</v>
      </c>
      <c r="I6" s="42" t="s">
        <v>58</v>
      </c>
      <c r="J6" s="42" t="s">
        <v>17</v>
      </c>
      <c r="K6" s="42">
        <v>3</v>
      </c>
      <c r="L6" s="42" t="s">
        <v>29</v>
      </c>
      <c r="M6" s="6">
        <f>$B6</f>
        <v>2</v>
      </c>
      <c r="N6" s="11"/>
      <c r="O6" s="6"/>
      <c r="P6" s="6"/>
      <c r="Q6" s="6"/>
      <c r="R6" s="6"/>
      <c r="S6" s="11"/>
      <c r="T6" s="11"/>
      <c r="U6" s="6"/>
      <c r="V6" s="11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15" customHeight="1" x14ac:dyDescent="0.3">
      <c r="A7" s="42">
        <v>44</v>
      </c>
      <c r="B7" s="42">
        <v>3</v>
      </c>
      <c r="C7" s="42">
        <v>1</v>
      </c>
      <c r="D7" s="42">
        <v>1</v>
      </c>
      <c r="E7" s="1">
        <v>1578</v>
      </c>
      <c r="F7" s="55">
        <v>2.9791666666666668E-2</v>
      </c>
      <c r="G7" s="41" t="s">
        <v>123</v>
      </c>
      <c r="H7" s="41" t="s">
        <v>124</v>
      </c>
      <c r="I7" s="42" t="s">
        <v>68</v>
      </c>
      <c r="J7" s="42" t="s">
        <v>23</v>
      </c>
      <c r="K7" s="42">
        <v>3</v>
      </c>
      <c r="L7" s="42" t="s">
        <v>29</v>
      </c>
      <c r="M7" s="11"/>
      <c r="N7" s="6"/>
      <c r="O7" s="11"/>
      <c r="P7" s="11"/>
      <c r="Q7" s="6"/>
      <c r="R7" s="6"/>
      <c r="S7" s="6">
        <f>$B7</f>
        <v>3</v>
      </c>
      <c r="T7" s="11"/>
      <c r="U7" s="6"/>
      <c r="V7" s="6"/>
      <c r="X7" s="6"/>
      <c r="Y7" s="6"/>
      <c r="Z7" s="6"/>
      <c r="AA7" s="6"/>
      <c r="AB7" s="6"/>
      <c r="AC7" s="6"/>
      <c r="AD7" s="6">
        <f>$D7</f>
        <v>1</v>
      </c>
      <c r="AE7" s="6"/>
      <c r="AF7" s="6"/>
      <c r="AG7" s="6"/>
    </row>
    <row r="8" spans="1:34" ht="15" customHeight="1" x14ac:dyDescent="0.3">
      <c r="A8" s="42">
        <v>46</v>
      </c>
      <c r="B8" s="42">
        <v>4</v>
      </c>
      <c r="C8" s="42">
        <v>1</v>
      </c>
      <c r="D8" s="42">
        <v>2</v>
      </c>
      <c r="E8" s="1">
        <v>1276</v>
      </c>
      <c r="F8" s="55">
        <v>2.9814814814814815E-2</v>
      </c>
      <c r="G8" s="41" t="s">
        <v>69</v>
      </c>
      <c r="H8" s="41" t="s">
        <v>125</v>
      </c>
      <c r="I8" s="42" t="s">
        <v>67</v>
      </c>
      <c r="J8" s="42" t="s">
        <v>19</v>
      </c>
      <c r="K8" s="42">
        <v>3</v>
      </c>
      <c r="L8" s="42" t="s">
        <v>29</v>
      </c>
      <c r="M8" s="11"/>
      <c r="N8" s="6">
        <f>$B8</f>
        <v>4</v>
      </c>
      <c r="O8" s="11"/>
      <c r="P8" s="11"/>
      <c r="Q8" s="6"/>
      <c r="R8" s="6"/>
      <c r="S8" s="6"/>
      <c r="T8" s="11"/>
      <c r="U8" s="6"/>
      <c r="V8" s="6"/>
      <c r="X8" s="6"/>
      <c r="Y8" s="6">
        <f>$D8</f>
        <v>2</v>
      </c>
      <c r="Z8" s="6"/>
      <c r="AA8" s="6"/>
      <c r="AB8" s="6"/>
      <c r="AC8" s="6"/>
      <c r="AD8" s="6"/>
      <c r="AE8" s="6"/>
      <c r="AF8" s="6"/>
      <c r="AG8" s="6"/>
    </row>
    <row r="9" spans="1:34" ht="15" customHeight="1" x14ac:dyDescent="0.3">
      <c r="A9" s="42">
        <v>50</v>
      </c>
      <c r="B9" s="42">
        <v>5</v>
      </c>
      <c r="C9" s="42">
        <v>2</v>
      </c>
      <c r="D9" s="42">
        <v>3</v>
      </c>
      <c r="E9" s="1">
        <v>1310</v>
      </c>
      <c r="F9" s="55">
        <v>3.0173611111111109E-2</v>
      </c>
      <c r="G9" s="41" t="s">
        <v>421</v>
      </c>
      <c r="H9" s="41" t="s">
        <v>422</v>
      </c>
      <c r="I9" s="42" t="s">
        <v>67</v>
      </c>
      <c r="J9" s="42" t="s">
        <v>19</v>
      </c>
      <c r="K9" s="42">
        <v>3</v>
      </c>
      <c r="L9" s="42" t="s">
        <v>29</v>
      </c>
      <c r="M9" s="11"/>
      <c r="N9" s="6">
        <f>$B9</f>
        <v>5</v>
      </c>
      <c r="O9" s="11"/>
      <c r="P9" s="11"/>
      <c r="Q9" s="11"/>
      <c r="R9" s="6"/>
      <c r="S9" s="11"/>
      <c r="T9" s="6"/>
      <c r="U9" s="6"/>
      <c r="V9" s="6"/>
      <c r="X9" s="6"/>
      <c r="Y9" s="6">
        <f>$D9</f>
        <v>3</v>
      </c>
      <c r="Z9" s="6"/>
      <c r="AA9" s="6"/>
      <c r="AB9" s="6"/>
      <c r="AC9" s="6"/>
      <c r="AD9" s="6"/>
      <c r="AE9" s="6"/>
      <c r="AF9" s="6"/>
      <c r="AG9" s="6"/>
    </row>
    <row r="10" spans="1:34" ht="15" customHeight="1" x14ac:dyDescent="0.3">
      <c r="A10" s="42">
        <v>59</v>
      </c>
      <c r="B10" s="42">
        <v>6</v>
      </c>
      <c r="C10" s="42"/>
      <c r="D10" s="42"/>
      <c r="E10" s="1">
        <v>1255</v>
      </c>
      <c r="F10" s="55">
        <v>3.0960648148148147E-2</v>
      </c>
      <c r="G10" s="41" t="s">
        <v>104</v>
      </c>
      <c r="H10" s="41" t="s">
        <v>105</v>
      </c>
      <c r="I10" s="42" t="s">
        <v>58</v>
      </c>
      <c r="J10" s="42" t="s">
        <v>19</v>
      </c>
      <c r="K10" s="42">
        <v>3</v>
      </c>
      <c r="L10" s="42" t="s">
        <v>29</v>
      </c>
      <c r="M10" s="11"/>
      <c r="N10" s="6">
        <f>$B10</f>
        <v>6</v>
      </c>
      <c r="O10" s="6"/>
      <c r="P10" s="6"/>
      <c r="Q10" s="6"/>
      <c r="R10" s="6"/>
      <c r="S10" s="6"/>
      <c r="T10" s="6"/>
      <c r="U10" s="6"/>
      <c r="V10" s="11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4" ht="15" customHeight="1" x14ac:dyDescent="0.3">
      <c r="A11" s="42">
        <v>60</v>
      </c>
      <c r="B11" s="42">
        <v>7</v>
      </c>
      <c r="C11" s="42">
        <v>3</v>
      </c>
      <c r="D11" s="42">
        <v>4</v>
      </c>
      <c r="E11" s="1">
        <v>1987</v>
      </c>
      <c r="F11" s="55">
        <v>3.0995370370370371E-2</v>
      </c>
      <c r="G11" s="41" t="s">
        <v>128</v>
      </c>
      <c r="H11" s="41" t="s">
        <v>129</v>
      </c>
      <c r="I11" s="42" t="s">
        <v>67</v>
      </c>
      <c r="J11" s="42" t="s">
        <v>31</v>
      </c>
      <c r="K11" s="42">
        <v>3</v>
      </c>
      <c r="L11" s="42" t="s">
        <v>29</v>
      </c>
      <c r="M11" s="6"/>
      <c r="N11" s="6"/>
      <c r="O11" s="6">
        <f>$B11</f>
        <v>7</v>
      </c>
      <c r="P11" s="6"/>
      <c r="Q11" s="6"/>
      <c r="R11" s="6"/>
      <c r="S11" s="6"/>
      <c r="T11" s="6"/>
      <c r="U11" s="6"/>
      <c r="V11" s="6"/>
      <c r="X11" s="6"/>
      <c r="Y11" s="6"/>
      <c r="Z11" s="6">
        <f>$D11</f>
        <v>4</v>
      </c>
      <c r="AA11" s="6"/>
      <c r="AB11" s="6"/>
      <c r="AC11" s="6"/>
      <c r="AD11" s="6"/>
      <c r="AE11" s="6"/>
      <c r="AF11" s="6"/>
      <c r="AG11" s="6"/>
    </row>
    <row r="12" spans="1:34" ht="15" customHeight="1" x14ac:dyDescent="0.3">
      <c r="A12" s="42">
        <v>66</v>
      </c>
      <c r="B12" s="42">
        <v>8</v>
      </c>
      <c r="C12" s="42"/>
      <c r="D12" s="42"/>
      <c r="E12" s="1">
        <v>1305</v>
      </c>
      <c r="F12" s="55">
        <v>3.1365740740740743E-2</v>
      </c>
      <c r="G12" s="41" t="s">
        <v>408</v>
      </c>
      <c r="H12" s="41" t="s">
        <v>409</v>
      </c>
      <c r="I12" s="42" t="s">
        <v>58</v>
      </c>
      <c r="J12" s="42" t="s">
        <v>19</v>
      </c>
      <c r="K12" s="42">
        <v>3</v>
      </c>
      <c r="L12" s="42" t="s">
        <v>29</v>
      </c>
      <c r="M12" s="11"/>
      <c r="N12" s="6">
        <f>$B12</f>
        <v>8</v>
      </c>
      <c r="O12" s="6"/>
      <c r="P12" s="6"/>
      <c r="Q12" s="11"/>
      <c r="R12" s="6"/>
      <c r="S12" s="6"/>
      <c r="T12" s="11"/>
      <c r="U12" s="11"/>
      <c r="V12" s="11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4" ht="15" customHeight="1" x14ac:dyDescent="0.3">
      <c r="A13" s="42">
        <v>67</v>
      </c>
      <c r="B13" s="42">
        <v>9</v>
      </c>
      <c r="C13" s="42">
        <v>2</v>
      </c>
      <c r="D13" s="42"/>
      <c r="E13" s="1">
        <v>1931</v>
      </c>
      <c r="F13" s="55">
        <v>3.1435185185185184E-2</v>
      </c>
      <c r="G13" s="41" t="s">
        <v>118</v>
      </c>
      <c r="H13" s="41" t="s">
        <v>119</v>
      </c>
      <c r="I13" s="42" t="s">
        <v>103</v>
      </c>
      <c r="J13" s="42" t="s">
        <v>21</v>
      </c>
      <c r="K13" s="42">
        <v>3</v>
      </c>
      <c r="L13" s="42" t="s">
        <v>29</v>
      </c>
      <c r="M13" s="11"/>
      <c r="N13" s="6"/>
      <c r="O13" s="11"/>
      <c r="P13" s="6"/>
      <c r="Q13" s="6"/>
      <c r="R13" s="6"/>
      <c r="S13" s="6"/>
      <c r="T13" s="11"/>
      <c r="U13" s="6">
        <f>$B13</f>
        <v>9</v>
      </c>
      <c r="V13" s="11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4" ht="15" customHeight="1" x14ac:dyDescent="0.3">
      <c r="A14" s="42">
        <v>69</v>
      </c>
      <c r="B14" s="42">
        <v>10</v>
      </c>
      <c r="C14" s="42">
        <v>2</v>
      </c>
      <c r="D14" s="42">
        <v>5</v>
      </c>
      <c r="E14" s="1">
        <v>1256</v>
      </c>
      <c r="F14" s="55">
        <v>3.1481481481481478E-2</v>
      </c>
      <c r="G14" s="41" t="s">
        <v>126</v>
      </c>
      <c r="H14" s="41" t="s">
        <v>127</v>
      </c>
      <c r="I14" s="42" t="s">
        <v>68</v>
      </c>
      <c r="J14" s="42" t="s">
        <v>19</v>
      </c>
      <c r="K14" s="42">
        <v>3</v>
      </c>
      <c r="L14" s="42" t="s">
        <v>29</v>
      </c>
      <c r="M14" s="11"/>
      <c r="N14" s="6">
        <f>$B14</f>
        <v>10</v>
      </c>
      <c r="O14" s="11"/>
      <c r="P14" s="11"/>
      <c r="Q14" s="6"/>
      <c r="R14" s="11"/>
      <c r="S14" s="11"/>
      <c r="T14" s="11"/>
      <c r="U14" s="11"/>
      <c r="V14" s="6"/>
      <c r="X14" s="6"/>
      <c r="Y14" s="6">
        <f>$D14</f>
        <v>5</v>
      </c>
      <c r="Z14" s="6"/>
      <c r="AA14" s="6"/>
      <c r="AB14" s="6"/>
      <c r="AC14" s="6"/>
      <c r="AD14" s="6"/>
      <c r="AE14" s="6"/>
      <c r="AF14" s="6"/>
      <c r="AG14" s="6"/>
    </row>
    <row r="15" spans="1:34" ht="15" customHeight="1" x14ac:dyDescent="0.3">
      <c r="A15" s="42">
        <v>75</v>
      </c>
      <c r="B15" s="42">
        <v>11</v>
      </c>
      <c r="C15" s="42">
        <v>3</v>
      </c>
      <c r="D15" s="42"/>
      <c r="E15" s="1">
        <v>1944</v>
      </c>
      <c r="F15" s="55">
        <v>3.1608796296296295E-2</v>
      </c>
      <c r="G15" s="41" t="s">
        <v>120</v>
      </c>
      <c r="H15" s="41" t="s">
        <v>121</v>
      </c>
      <c r="I15" s="42" t="s">
        <v>103</v>
      </c>
      <c r="J15" s="42" t="s">
        <v>21</v>
      </c>
      <c r="K15" s="42">
        <v>3</v>
      </c>
      <c r="L15" s="42" t="s">
        <v>29</v>
      </c>
      <c r="M15" s="11"/>
      <c r="N15" s="6"/>
      <c r="O15" s="6"/>
      <c r="P15" s="6"/>
      <c r="Q15" s="6"/>
      <c r="R15" s="6"/>
      <c r="S15" s="6"/>
      <c r="T15" s="11"/>
      <c r="U15" s="6">
        <f>$B15</f>
        <v>11</v>
      </c>
      <c r="V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4" ht="15" customHeight="1" x14ac:dyDescent="0.3">
      <c r="A16" s="42">
        <v>77</v>
      </c>
      <c r="B16" s="42">
        <v>12</v>
      </c>
      <c r="C16" s="42">
        <v>4</v>
      </c>
      <c r="D16" s="42">
        <v>6</v>
      </c>
      <c r="E16" s="1">
        <v>1974</v>
      </c>
      <c r="F16" s="55">
        <v>3.184027777777778E-2</v>
      </c>
      <c r="G16" s="41" t="s">
        <v>133</v>
      </c>
      <c r="H16" s="41" t="s">
        <v>134</v>
      </c>
      <c r="I16" s="42" t="s">
        <v>67</v>
      </c>
      <c r="J16" s="42" t="s">
        <v>31</v>
      </c>
      <c r="K16" s="42">
        <v>3</v>
      </c>
      <c r="L16" s="42" t="s">
        <v>29</v>
      </c>
      <c r="M16" s="6"/>
      <c r="N16" s="11"/>
      <c r="O16" s="6">
        <f>$B16</f>
        <v>12</v>
      </c>
      <c r="P16" s="6"/>
      <c r="Q16" s="11"/>
      <c r="R16" s="6"/>
      <c r="S16" s="6"/>
      <c r="T16" s="6"/>
      <c r="U16" s="6"/>
      <c r="V16" s="6"/>
      <c r="X16" s="6"/>
      <c r="Y16" s="6"/>
      <c r="Z16" s="6">
        <f>$D16</f>
        <v>6</v>
      </c>
      <c r="AA16" s="6"/>
      <c r="AB16" s="6"/>
      <c r="AC16" s="6"/>
      <c r="AD16" s="6"/>
      <c r="AE16" s="6"/>
      <c r="AF16" s="6"/>
      <c r="AG16" s="6"/>
    </row>
    <row r="17" spans="1:33" ht="15" customHeight="1" x14ac:dyDescent="0.3">
      <c r="A17" s="42">
        <v>84</v>
      </c>
      <c r="B17" s="42">
        <v>13</v>
      </c>
      <c r="C17" s="42"/>
      <c r="D17" s="42"/>
      <c r="E17" s="1">
        <v>1824</v>
      </c>
      <c r="F17" s="55">
        <v>3.2187500000000001E-2</v>
      </c>
      <c r="G17" s="41" t="s">
        <v>75</v>
      </c>
      <c r="H17" s="41" t="s">
        <v>410</v>
      </c>
      <c r="I17" s="42" t="s">
        <v>58</v>
      </c>
      <c r="J17" s="42" t="s">
        <v>25</v>
      </c>
      <c r="K17" s="42">
        <v>3</v>
      </c>
      <c r="L17" s="42" t="s">
        <v>29</v>
      </c>
      <c r="M17" s="11"/>
      <c r="N17" s="6"/>
      <c r="O17" s="11"/>
      <c r="P17" s="11"/>
      <c r="Q17" s="6"/>
      <c r="R17" s="6"/>
      <c r="S17" s="6"/>
      <c r="T17" s="11"/>
      <c r="U17" s="6"/>
      <c r="V17" s="6">
        <f>$B17</f>
        <v>13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5" customHeight="1" x14ac:dyDescent="0.3">
      <c r="A18" s="42">
        <v>85</v>
      </c>
      <c r="B18" s="42">
        <v>14</v>
      </c>
      <c r="C18" s="42">
        <v>3</v>
      </c>
      <c r="D18" s="42">
        <v>7</v>
      </c>
      <c r="E18" s="1">
        <v>1575</v>
      </c>
      <c r="F18" s="55">
        <v>3.2210648148148148E-2</v>
      </c>
      <c r="G18" s="41" t="s">
        <v>141</v>
      </c>
      <c r="H18" s="41" t="s">
        <v>142</v>
      </c>
      <c r="I18" s="42" t="s">
        <v>68</v>
      </c>
      <c r="J18" s="42" t="s">
        <v>23</v>
      </c>
      <c r="K18" s="42">
        <v>3</v>
      </c>
      <c r="L18" s="42" t="s">
        <v>29</v>
      </c>
      <c r="M18" s="11"/>
      <c r="N18" s="6"/>
      <c r="O18" s="11"/>
      <c r="P18" s="11"/>
      <c r="Q18" s="6"/>
      <c r="R18" s="6"/>
      <c r="S18" s="6">
        <f>$B18</f>
        <v>14</v>
      </c>
      <c r="T18" s="11"/>
      <c r="U18" s="6"/>
      <c r="V18" s="6"/>
      <c r="X18" s="6"/>
      <c r="Y18" s="6"/>
      <c r="Z18" s="6"/>
      <c r="AA18" s="6"/>
      <c r="AB18" s="6"/>
      <c r="AC18" s="6"/>
      <c r="AD18" s="6">
        <f>$D18</f>
        <v>7</v>
      </c>
      <c r="AE18" s="6"/>
      <c r="AF18" s="6"/>
      <c r="AG18" s="6"/>
    </row>
    <row r="19" spans="1:33" ht="15" customHeight="1" x14ac:dyDescent="0.3">
      <c r="A19" s="42">
        <v>87</v>
      </c>
      <c r="B19" s="42">
        <v>15</v>
      </c>
      <c r="C19" s="42">
        <v>4</v>
      </c>
      <c r="D19" s="42">
        <v>8</v>
      </c>
      <c r="E19" s="1">
        <v>1471</v>
      </c>
      <c r="F19" s="55">
        <v>3.2326388888888891E-2</v>
      </c>
      <c r="G19" s="41" t="s">
        <v>135</v>
      </c>
      <c r="H19" s="41" t="s">
        <v>136</v>
      </c>
      <c r="I19" s="42" t="s">
        <v>68</v>
      </c>
      <c r="J19" s="42" t="s">
        <v>28</v>
      </c>
      <c r="K19" s="42">
        <v>3</v>
      </c>
      <c r="L19" s="42" t="s">
        <v>29</v>
      </c>
      <c r="M19" s="6"/>
      <c r="N19" s="11"/>
      <c r="O19" s="6"/>
      <c r="P19" s="6"/>
      <c r="Q19" s="6"/>
      <c r="R19" s="6"/>
      <c r="S19" s="6"/>
      <c r="T19" s="6">
        <f>$B19</f>
        <v>15</v>
      </c>
      <c r="U19" s="6"/>
      <c r="V19" s="6"/>
      <c r="X19" s="6"/>
      <c r="Y19" s="6"/>
      <c r="Z19" s="6"/>
      <c r="AA19" s="6"/>
      <c r="AB19" s="6"/>
      <c r="AC19" s="6"/>
      <c r="AD19" s="6"/>
      <c r="AE19" s="6">
        <f>$D19</f>
        <v>8</v>
      </c>
      <c r="AF19" s="6"/>
      <c r="AG19" s="6"/>
    </row>
    <row r="20" spans="1:33" ht="15" customHeight="1" x14ac:dyDescent="0.3">
      <c r="A20" s="42">
        <v>88</v>
      </c>
      <c r="B20" s="42">
        <v>16</v>
      </c>
      <c r="C20" s="42"/>
      <c r="D20" s="42"/>
      <c r="E20" s="1">
        <v>1502</v>
      </c>
      <c r="F20" s="55">
        <v>3.2361111111111111E-2</v>
      </c>
      <c r="G20" s="41" t="s">
        <v>452</v>
      </c>
      <c r="H20" s="41" t="s">
        <v>453</v>
      </c>
      <c r="I20" s="42" t="s">
        <v>58</v>
      </c>
      <c r="J20" s="42" t="s">
        <v>28</v>
      </c>
      <c r="K20" s="42">
        <v>3</v>
      </c>
      <c r="L20" s="42" t="s">
        <v>29</v>
      </c>
      <c r="M20" s="6"/>
      <c r="N20" s="6"/>
      <c r="O20" s="6"/>
      <c r="P20" s="6"/>
      <c r="Q20" s="6"/>
      <c r="R20" s="6"/>
      <c r="S20" s="6"/>
      <c r="T20" s="6">
        <f>$B20</f>
        <v>16</v>
      </c>
      <c r="U20" s="6"/>
      <c r="V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5" customHeight="1" x14ac:dyDescent="0.3">
      <c r="A21" s="42">
        <v>89</v>
      </c>
      <c r="B21" s="42">
        <v>17</v>
      </c>
      <c r="C21" s="42">
        <v>5</v>
      </c>
      <c r="D21" s="42">
        <v>9</v>
      </c>
      <c r="E21" s="1">
        <v>1851</v>
      </c>
      <c r="F21" s="55">
        <v>3.2442129629629633E-2</v>
      </c>
      <c r="G21" s="41" t="s">
        <v>90</v>
      </c>
      <c r="H21" s="41" t="s">
        <v>130</v>
      </c>
      <c r="I21" s="42" t="s">
        <v>68</v>
      </c>
      <c r="J21" s="42" t="s">
        <v>17</v>
      </c>
      <c r="K21" s="42">
        <v>3</v>
      </c>
      <c r="L21" s="42" t="s">
        <v>29</v>
      </c>
      <c r="M21" s="6">
        <f>$B21</f>
        <v>17</v>
      </c>
      <c r="N21" s="6"/>
      <c r="O21" s="11"/>
      <c r="P21" s="11"/>
      <c r="Q21" s="6"/>
      <c r="R21" s="6"/>
      <c r="S21" s="6"/>
      <c r="T21" s="11"/>
      <c r="U21" s="6"/>
      <c r="V21" s="11"/>
      <c r="X21" s="6">
        <f>$D21</f>
        <v>9</v>
      </c>
      <c r="Y21" s="6"/>
      <c r="Z21" s="6"/>
      <c r="AA21" s="6"/>
      <c r="AB21" s="6"/>
      <c r="AC21" s="6"/>
      <c r="AD21" s="6"/>
      <c r="AE21" s="6"/>
      <c r="AF21" s="6"/>
      <c r="AG21" s="6"/>
    </row>
    <row r="22" spans="1:33" ht="15" customHeight="1" x14ac:dyDescent="0.3">
      <c r="A22" s="42">
        <v>90</v>
      </c>
      <c r="B22" s="42">
        <v>18</v>
      </c>
      <c r="C22" s="42">
        <v>5</v>
      </c>
      <c r="D22" s="42">
        <v>10</v>
      </c>
      <c r="E22" s="1">
        <v>1475</v>
      </c>
      <c r="F22" s="55">
        <v>3.2442129629629633E-2</v>
      </c>
      <c r="G22" s="41" t="s">
        <v>139</v>
      </c>
      <c r="H22" s="41" t="s">
        <v>140</v>
      </c>
      <c r="I22" s="42" t="s">
        <v>67</v>
      </c>
      <c r="J22" s="42" t="s">
        <v>28</v>
      </c>
      <c r="K22" s="42">
        <v>3</v>
      </c>
      <c r="L22" s="42" t="s">
        <v>29</v>
      </c>
      <c r="M22" s="11"/>
      <c r="N22" s="6"/>
      <c r="O22" s="6"/>
      <c r="P22" s="6"/>
      <c r="Q22" s="11"/>
      <c r="R22" s="6"/>
      <c r="S22" s="6"/>
      <c r="T22" s="6">
        <f>$B22</f>
        <v>18</v>
      </c>
      <c r="U22" s="11"/>
      <c r="V22" s="11"/>
      <c r="X22" s="6"/>
      <c r="Y22" s="6"/>
      <c r="Z22" s="6"/>
      <c r="AA22" s="6"/>
      <c r="AB22" s="6"/>
      <c r="AC22" s="6"/>
      <c r="AD22" s="6"/>
      <c r="AE22" s="6">
        <f>$D22</f>
        <v>10</v>
      </c>
      <c r="AF22" s="6"/>
      <c r="AG22" s="6"/>
    </row>
    <row r="23" spans="1:33" ht="15" customHeight="1" x14ac:dyDescent="0.3">
      <c r="A23" s="42">
        <v>97</v>
      </c>
      <c r="B23" s="42">
        <v>19</v>
      </c>
      <c r="C23" s="42"/>
      <c r="D23" s="42"/>
      <c r="E23" s="1">
        <v>1814</v>
      </c>
      <c r="F23" s="55">
        <v>3.260416666666667E-2</v>
      </c>
      <c r="G23" s="41" t="s">
        <v>350</v>
      </c>
      <c r="H23" s="41" t="s">
        <v>351</v>
      </c>
      <c r="I23" s="42" t="s">
        <v>58</v>
      </c>
      <c r="J23" s="42" t="s">
        <v>25</v>
      </c>
      <c r="K23" s="42">
        <v>3</v>
      </c>
      <c r="L23" s="42" t="s">
        <v>29</v>
      </c>
      <c r="M23" s="11"/>
      <c r="N23" s="11"/>
      <c r="O23" s="11"/>
      <c r="P23" s="11"/>
      <c r="Q23" s="6"/>
      <c r="R23" s="6"/>
      <c r="S23" s="6"/>
      <c r="T23" s="11"/>
      <c r="U23" s="6"/>
      <c r="V23" s="6">
        <f>$B23</f>
        <v>19</v>
      </c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5" customHeight="1" x14ac:dyDescent="0.3">
      <c r="A24" s="42">
        <v>98</v>
      </c>
      <c r="B24" s="42">
        <v>20</v>
      </c>
      <c r="C24" s="42">
        <v>6</v>
      </c>
      <c r="D24" s="42">
        <v>11</v>
      </c>
      <c r="E24" s="1">
        <v>1802</v>
      </c>
      <c r="F24" s="55">
        <v>3.2662037037037038E-2</v>
      </c>
      <c r="G24" s="41" t="s">
        <v>131</v>
      </c>
      <c r="H24" s="41" t="s">
        <v>132</v>
      </c>
      <c r="I24" s="42" t="s">
        <v>68</v>
      </c>
      <c r="J24" s="42" t="s">
        <v>25</v>
      </c>
      <c r="K24" s="42">
        <v>3</v>
      </c>
      <c r="L24" s="42" t="s">
        <v>29</v>
      </c>
      <c r="M24" s="6"/>
      <c r="N24" s="11"/>
      <c r="O24" s="6"/>
      <c r="P24" s="6"/>
      <c r="Q24" s="6"/>
      <c r="R24" s="6"/>
      <c r="S24" s="6"/>
      <c r="T24" s="6"/>
      <c r="U24" s="6"/>
      <c r="V24" s="6">
        <f>$B24</f>
        <v>20</v>
      </c>
      <c r="X24" s="6"/>
      <c r="Y24" s="6"/>
      <c r="Z24" s="6"/>
      <c r="AA24" s="6"/>
      <c r="AB24" s="6"/>
      <c r="AC24" s="6"/>
      <c r="AD24" s="6"/>
      <c r="AE24" s="6"/>
      <c r="AF24" s="6"/>
      <c r="AG24" s="6">
        <f>$D24</f>
        <v>11</v>
      </c>
    </row>
    <row r="25" spans="1:33" ht="15" customHeight="1" x14ac:dyDescent="0.3">
      <c r="A25" s="42">
        <v>99</v>
      </c>
      <c r="B25" s="42">
        <v>21</v>
      </c>
      <c r="C25" s="42">
        <v>7</v>
      </c>
      <c r="D25" s="42">
        <v>12</v>
      </c>
      <c r="E25" s="1">
        <v>1719</v>
      </c>
      <c r="F25" s="55">
        <v>3.2696759259259259E-2</v>
      </c>
      <c r="G25" s="41" t="s">
        <v>423</v>
      </c>
      <c r="H25" s="41" t="s">
        <v>424</v>
      </c>
      <c r="I25" s="42" t="s">
        <v>68</v>
      </c>
      <c r="J25" s="42" t="s">
        <v>20</v>
      </c>
      <c r="K25" s="42">
        <v>3</v>
      </c>
      <c r="L25" s="42" t="s">
        <v>29</v>
      </c>
      <c r="M25" s="11"/>
      <c r="N25" s="6"/>
      <c r="O25" s="11"/>
      <c r="P25" s="6">
        <f>$B25</f>
        <v>21</v>
      </c>
      <c r="Q25" s="6"/>
      <c r="R25" s="6"/>
      <c r="S25" s="6"/>
      <c r="T25" s="11"/>
      <c r="U25" s="11"/>
      <c r="V25" s="6"/>
      <c r="X25" s="6"/>
      <c r="Y25" s="6"/>
      <c r="Z25" s="6"/>
      <c r="AA25" s="6">
        <f>$D25</f>
        <v>12</v>
      </c>
      <c r="AB25" s="6"/>
      <c r="AC25" s="6"/>
      <c r="AD25" s="6"/>
      <c r="AE25" s="6"/>
      <c r="AF25" s="6"/>
      <c r="AG25" s="6"/>
    </row>
    <row r="26" spans="1:33" ht="15" customHeight="1" x14ac:dyDescent="0.3">
      <c r="A26" s="42">
        <v>100</v>
      </c>
      <c r="B26" s="42">
        <v>22</v>
      </c>
      <c r="C26" s="42"/>
      <c r="D26" s="42"/>
      <c r="E26" s="1">
        <v>1266</v>
      </c>
      <c r="F26" s="55">
        <v>3.2951388888888891E-2</v>
      </c>
      <c r="G26" s="41" t="s">
        <v>106</v>
      </c>
      <c r="H26" s="41" t="s">
        <v>107</v>
      </c>
      <c r="I26" s="42" t="s">
        <v>58</v>
      </c>
      <c r="J26" s="42" t="s">
        <v>19</v>
      </c>
      <c r="K26" s="42">
        <v>3</v>
      </c>
      <c r="L26" s="42" t="s">
        <v>29</v>
      </c>
      <c r="M26" s="11"/>
      <c r="N26" s="6">
        <f>$B26</f>
        <v>22</v>
      </c>
      <c r="O26" s="6"/>
      <c r="P26" s="6"/>
      <c r="Q26" s="11"/>
      <c r="R26" s="6"/>
      <c r="S26" s="6"/>
      <c r="T26" s="11"/>
      <c r="U26" s="11"/>
      <c r="V26" s="11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 x14ac:dyDescent="0.3">
      <c r="A27" s="42">
        <v>101</v>
      </c>
      <c r="B27" s="42">
        <v>23</v>
      </c>
      <c r="C27" s="42">
        <v>6</v>
      </c>
      <c r="D27" s="42">
        <v>13</v>
      </c>
      <c r="E27" s="1">
        <v>1601</v>
      </c>
      <c r="F27" s="55">
        <v>3.2974537037037038E-2</v>
      </c>
      <c r="G27" s="41" t="s">
        <v>425</v>
      </c>
      <c r="H27" s="41" t="s">
        <v>426</v>
      </c>
      <c r="I27" s="42" t="s">
        <v>67</v>
      </c>
      <c r="J27" s="42" t="s">
        <v>23</v>
      </c>
      <c r="K27" s="42">
        <v>3</v>
      </c>
      <c r="L27" s="42" t="s">
        <v>29</v>
      </c>
      <c r="M27" s="6"/>
      <c r="N27" s="6"/>
      <c r="O27" s="6"/>
      <c r="P27" s="6"/>
      <c r="Q27" s="6"/>
      <c r="R27" s="6"/>
      <c r="S27" s="6">
        <f>$B27</f>
        <v>23</v>
      </c>
      <c r="T27" s="11"/>
      <c r="U27" s="11"/>
      <c r="V27" s="6"/>
      <c r="X27" s="6"/>
      <c r="Y27" s="6"/>
      <c r="Z27" s="6"/>
      <c r="AA27" s="6"/>
      <c r="AB27" s="6"/>
      <c r="AC27" s="6"/>
      <c r="AD27" s="6">
        <f>$D27</f>
        <v>13</v>
      </c>
      <c r="AE27" s="6"/>
      <c r="AF27" s="6"/>
      <c r="AG27" s="6"/>
    </row>
    <row r="28" spans="1:33" ht="15" customHeight="1" x14ac:dyDescent="0.3">
      <c r="A28" s="42">
        <v>103</v>
      </c>
      <c r="B28" s="42">
        <v>24</v>
      </c>
      <c r="C28" s="42"/>
      <c r="D28" s="42"/>
      <c r="E28" s="1">
        <v>1503</v>
      </c>
      <c r="F28" s="55">
        <v>3.3067129629629627E-2</v>
      </c>
      <c r="G28" s="41" t="s">
        <v>454</v>
      </c>
      <c r="H28" s="41" t="s">
        <v>455</v>
      </c>
      <c r="I28" s="42" t="s">
        <v>58</v>
      </c>
      <c r="J28" s="42" t="s">
        <v>28</v>
      </c>
      <c r="K28" s="42">
        <v>3</v>
      </c>
      <c r="L28" s="42" t="s">
        <v>29</v>
      </c>
      <c r="M28" s="6"/>
      <c r="N28" s="6"/>
      <c r="O28" s="6"/>
      <c r="P28" s="6"/>
      <c r="Q28" s="6"/>
      <c r="R28" s="6"/>
      <c r="S28" s="6"/>
      <c r="T28" s="6">
        <f>$B28</f>
        <v>24</v>
      </c>
      <c r="U28" s="6"/>
      <c r="V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5" customHeight="1" x14ac:dyDescent="0.3">
      <c r="A29" s="42">
        <v>105</v>
      </c>
      <c r="B29" s="42">
        <v>25</v>
      </c>
      <c r="C29" s="42">
        <v>7</v>
      </c>
      <c r="D29" s="42">
        <v>14</v>
      </c>
      <c r="E29" s="1">
        <v>1581</v>
      </c>
      <c r="F29" s="55">
        <v>3.3333333333333333E-2</v>
      </c>
      <c r="G29" s="41" t="s">
        <v>137</v>
      </c>
      <c r="H29" s="41" t="s">
        <v>138</v>
      </c>
      <c r="I29" s="42" t="s">
        <v>67</v>
      </c>
      <c r="J29" s="42" t="s">
        <v>23</v>
      </c>
      <c r="K29" s="42">
        <v>3</v>
      </c>
      <c r="L29" s="42" t="s">
        <v>29</v>
      </c>
      <c r="M29" s="11"/>
      <c r="N29" s="6"/>
      <c r="O29" s="6"/>
      <c r="P29" s="6"/>
      <c r="Q29" s="11"/>
      <c r="R29" s="6"/>
      <c r="S29" s="6">
        <f>$B29</f>
        <v>25</v>
      </c>
      <c r="T29" s="11"/>
      <c r="U29" s="11"/>
      <c r="V29" s="11"/>
      <c r="X29" s="6"/>
      <c r="Y29" s="6"/>
      <c r="Z29" s="6"/>
      <c r="AA29" s="6"/>
      <c r="AB29" s="6"/>
      <c r="AC29" s="6"/>
      <c r="AD29" s="6">
        <f>$D29</f>
        <v>14</v>
      </c>
      <c r="AE29" s="6"/>
      <c r="AF29" s="6"/>
      <c r="AG29" s="6"/>
    </row>
    <row r="30" spans="1:33" ht="15" customHeight="1" x14ac:dyDescent="0.3">
      <c r="A30" s="42">
        <v>106</v>
      </c>
      <c r="B30" s="42">
        <v>26</v>
      </c>
      <c r="C30" s="42"/>
      <c r="D30" s="42"/>
      <c r="E30" s="1">
        <v>1470</v>
      </c>
      <c r="F30" s="55">
        <v>3.3344907407407406E-2</v>
      </c>
      <c r="G30" s="41" t="s">
        <v>64</v>
      </c>
      <c r="H30" s="41" t="s">
        <v>411</v>
      </c>
      <c r="I30" s="42" t="s">
        <v>58</v>
      </c>
      <c r="J30" s="42" t="s">
        <v>28</v>
      </c>
      <c r="K30" s="42">
        <v>3</v>
      </c>
      <c r="L30" s="42" t="s">
        <v>29</v>
      </c>
      <c r="M30" s="6"/>
      <c r="N30" s="11"/>
      <c r="O30" s="6"/>
      <c r="P30" s="6"/>
      <c r="Q30" s="6"/>
      <c r="R30" s="6"/>
      <c r="S30" s="11"/>
      <c r="T30" s="6">
        <f>$B30</f>
        <v>26</v>
      </c>
      <c r="U30" s="6"/>
      <c r="V30" s="11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5" customHeight="1" x14ac:dyDescent="0.3">
      <c r="A31" s="42">
        <v>107</v>
      </c>
      <c r="B31" s="42">
        <v>27</v>
      </c>
      <c r="C31" s="42">
        <v>1</v>
      </c>
      <c r="D31" s="42">
        <v>15</v>
      </c>
      <c r="E31" s="1">
        <v>1500</v>
      </c>
      <c r="F31" s="55">
        <v>3.3356481481481487E-2</v>
      </c>
      <c r="G31" s="41" t="s">
        <v>171</v>
      </c>
      <c r="H31" s="41" t="s">
        <v>456</v>
      </c>
      <c r="I31" s="42" t="s">
        <v>71</v>
      </c>
      <c r="J31" s="42" t="s">
        <v>28</v>
      </c>
      <c r="K31" s="42">
        <v>3</v>
      </c>
      <c r="L31" s="42" t="s">
        <v>29</v>
      </c>
      <c r="M31" s="6"/>
      <c r="N31" s="6"/>
      <c r="O31" s="6"/>
      <c r="P31" s="6"/>
      <c r="Q31" s="6"/>
      <c r="R31" s="6"/>
      <c r="S31" s="6"/>
      <c r="T31" s="6">
        <f>$B31</f>
        <v>27</v>
      </c>
      <c r="U31" s="6"/>
      <c r="V31" s="6"/>
      <c r="X31" s="6"/>
      <c r="Y31" s="6"/>
      <c r="Z31" s="6"/>
      <c r="AA31" s="6"/>
      <c r="AB31" s="6"/>
      <c r="AC31" s="6"/>
      <c r="AD31" s="6"/>
      <c r="AE31" s="6">
        <f>$D31</f>
        <v>15</v>
      </c>
      <c r="AF31" s="6"/>
      <c r="AG31" s="6"/>
    </row>
    <row r="32" spans="1:33" ht="15" customHeight="1" x14ac:dyDescent="0.3">
      <c r="A32" s="42">
        <v>109</v>
      </c>
      <c r="B32" s="42">
        <v>28</v>
      </c>
      <c r="C32" s="42"/>
      <c r="D32" s="42"/>
      <c r="E32" s="1">
        <v>1994</v>
      </c>
      <c r="F32" s="55">
        <v>3.3553240740740738E-2</v>
      </c>
      <c r="G32" s="41" t="s">
        <v>412</v>
      </c>
      <c r="H32" s="41" t="s">
        <v>413</v>
      </c>
      <c r="I32" s="42" t="s">
        <v>58</v>
      </c>
      <c r="J32" s="42" t="s">
        <v>31</v>
      </c>
      <c r="K32" s="42">
        <v>3</v>
      </c>
      <c r="L32" s="42" t="s">
        <v>29</v>
      </c>
      <c r="M32" s="11"/>
      <c r="N32" s="6"/>
      <c r="O32" s="6">
        <f>$B32</f>
        <v>28</v>
      </c>
      <c r="P32" s="6"/>
      <c r="Q32" s="11"/>
      <c r="R32" s="6"/>
      <c r="S32" s="6"/>
      <c r="T32" s="11"/>
      <c r="U32" s="11"/>
      <c r="V32" s="11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5" customHeight="1" x14ac:dyDescent="0.3">
      <c r="A33" s="42">
        <v>110</v>
      </c>
      <c r="B33" s="42">
        <v>29</v>
      </c>
      <c r="C33" s="42">
        <v>8</v>
      </c>
      <c r="D33" s="42">
        <v>17</v>
      </c>
      <c r="E33" s="1">
        <v>1915</v>
      </c>
      <c r="F33" s="55">
        <v>3.3645833333333333E-2</v>
      </c>
      <c r="G33" s="41" t="s">
        <v>427</v>
      </c>
      <c r="H33" s="41" t="s">
        <v>428</v>
      </c>
      <c r="I33" s="42" t="s">
        <v>68</v>
      </c>
      <c r="J33" s="42" t="s">
        <v>21</v>
      </c>
      <c r="K33" s="42">
        <v>3</v>
      </c>
      <c r="L33" s="42" t="s">
        <v>29</v>
      </c>
      <c r="M33" s="6"/>
      <c r="N33" s="11"/>
      <c r="O33" s="6"/>
      <c r="P33" s="6"/>
      <c r="Q33" s="6"/>
      <c r="R33" s="6"/>
      <c r="S33" s="11"/>
      <c r="T33" s="11"/>
      <c r="U33" s="6">
        <f>$B33</f>
        <v>29</v>
      </c>
      <c r="V33" s="6"/>
      <c r="X33" s="6"/>
      <c r="Y33" s="6"/>
      <c r="Z33" s="6"/>
      <c r="AA33" s="6"/>
      <c r="AB33" s="6"/>
      <c r="AC33" s="6"/>
      <c r="AD33" s="6"/>
      <c r="AE33" s="6"/>
      <c r="AF33" s="6">
        <f>$D33</f>
        <v>17</v>
      </c>
      <c r="AG33" s="6"/>
    </row>
    <row r="34" spans="1:33" ht="15" customHeight="1" x14ac:dyDescent="0.3">
      <c r="A34" s="42">
        <v>114</v>
      </c>
      <c r="B34" s="42">
        <v>30</v>
      </c>
      <c r="C34" s="42">
        <v>8</v>
      </c>
      <c r="D34" s="42">
        <v>18</v>
      </c>
      <c r="E34" s="1">
        <v>1701</v>
      </c>
      <c r="F34" s="55">
        <v>3.3888888888888885E-2</v>
      </c>
      <c r="G34" s="41" t="s">
        <v>429</v>
      </c>
      <c r="H34" s="41" t="s">
        <v>430</v>
      </c>
      <c r="I34" s="42" t="s">
        <v>67</v>
      </c>
      <c r="J34" s="42" t="s">
        <v>20</v>
      </c>
      <c r="K34" s="42">
        <v>3</v>
      </c>
      <c r="L34" s="42" t="s">
        <v>29</v>
      </c>
      <c r="M34" s="6"/>
      <c r="N34" s="11"/>
      <c r="O34" s="6"/>
      <c r="P34" s="6">
        <f>$B34</f>
        <v>30</v>
      </c>
      <c r="Q34" s="6"/>
      <c r="R34" s="6"/>
      <c r="S34" s="6"/>
      <c r="T34" s="6"/>
      <c r="U34" s="6"/>
      <c r="V34" s="6"/>
      <c r="X34" s="6"/>
      <c r="Y34" s="6"/>
      <c r="Z34" s="6"/>
      <c r="AA34" s="6">
        <f>$D34</f>
        <v>18</v>
      </c>
      <c r="AB34" s="6"/>
      <c r="AC34" s="6"/>
      <c r="AD34" s="6"/>
      <c r="AE34" s="6"/>
      <c r="AF34" s="6"/>
      <c r="AG34" s="6"/>
    </row>
    <row r="35" spans="1:33" ht="15" customHeight="1" x14ac:dyDescent="0.3">
      <c r="A35" s="42">
        <v>115</v>
      </c>
      <c r="B35" s="42">
        <v>31</v>
      </c>
      <c r="C35" s="42">
        <v>9</v>
      </c>
      <c r="D35" s="42">
        <v>19</v>
      </c>
      <c r="E35" s="1">
        <v>1501</v>
      </c>
      <c r="F35" s="55">
        <v>3.3923611111111113E-2</v>
      </c>
      <c r="G35" s="41" t="s">
        <v>421</v>
      </c>
      <c r="H35" s="41" t="s">
        <v>347</v>
      </c>
      <c r="I35" s="42" t="s">
        <v>67</v>
      </c>
      <c r="J35" s="42" t="s">
        <v>28</v>
      </c>
      <c r="K35" s="42">
        <v>3</v>
      </c>
      <c r="L35" s="42" t="s">
        <v>29</v>
      </c>
      <c r="M35" s="6"/>
      <c r="N35" s="6"/>
      <c r="O35" s="6"/>
      <c r="P35" s="6"/>
      <c r="Q35" s="6"/>
      <c r="R35" s="6"/>
      <c r="S35" s="6"/>
      <c r="T35" s="6">
        <f>$B35</f>
        <v>31</v>
      </c>
      <c r="U35" s="6"/>
      <c r="V35" s="6"/>
      <c r="X35" s="6"/>
      <c r="Y35" s="6"/>
      <c r="Z35" s="6"/>
      <c r="AA35" s="6"/>
      <c r="AB35" s="6"/>
      <c r="AC35" s="6"/>
      <c r="AD35" s="6"/>
      <c r="AE35" s="6">
        <f>$D35</f>
        <v>19</v>
      </c>
      <c r="AF35" s="6"/>
      <c r="AG35" s="6"/>
    </row>
    <row r="36" spans="1:33" ht="15" customHeight="1" x14ac:dyDescent="0.3">
      <c r="A36" s="42">
        <v>120</v>
      </c>
      <c r="B36" s="42">
        <v>32</v>
      </c>
      <c r="C36" s="42">
        <v>10</v>
      </c>
      <c r="D36" s="42">
        <v>20</v>
      </c>
      <c r="E36" s="1">
        <v>1469</v>
      </c>
      <c r="F36" s="55">
        <v>3.4166666666666665E-2</v>
      </c>
      <c r="G36" s="41" t="s">
        <v>147</v>
      </c>
      <c r="H36" s="41" t="s">
        <v>148</v>
      </c>
      <c r="I36" s="42" t="s">
        <v>67</v>
      </c>
      <c r="J36" s="42" t="s">
        <v>28</v>
      </c>
      <c r="K36" s="42">
        <v>3</v>
      </c>
      <c r="L36" s="42" t="s">
        <v>29</v>
      </c>
      <c r="M36" s="6"/>
      <c r="N36" s="11"/>
      <c r="O36" s="6"/>
      <c r="P36" s="6"/>
      <c r="Q36" s="11"/>
      <c r="R36" s="11"/>
      <c r="S36" s="6"/>
      <c r="T36" s="6">
        <f>$B36</f>
        <v>32</v>
      </c>
      <c r="U36" s="11"/>
      <c r="V36" s="11"/>
      <c r="X36" s="6"/>
      <c r="Y36" s="6"/>
      <c r="Z36" s="6"/>
      <c r="AA36" s="6"/>
      <c r="AB36" s="6"/>
      <c r="AC36" s="6"/>
      <c r="AD36" s="6"/>
      <c r="AE36" s="6">
        <f>$D36</f>
        <v>20</v>
      </c>
      <c r="AF36" s="6"/>
      <c r="AG36" s="6"/>
    </row>
    <row r="37" spans="1:33" ht="15" customHeight="1" x14ac:dyDescent="0.3">
      <c r="A37" s="42">
        <v>123</v>
      </c>
      <c r="B37" s="42">
        <v>33</v>
      </c>
      <c r="C37" s="42">
        <v>3</v>
      </c>
      <c r="D37" s="42">
        <v>21</v>
      </c>
      <c r="E37" s="1">
        <v>1706</v>
      </c>
      <c r="F37" s="55">
        <v>3.4375000000000003E-2</v>
      </c>
      <c r="G37" s="41" t="s">
        <v>144</v>
      </c>
      <c r="H37" s="41" t="s">
        <v>145</v>
      </c>
      <c r="I37" s="42" t="s">
        <v>71</v>
      </c>
      <c r="J37" s="42" t="s">
        <v>20</v>
      </c>
      <c r="K37" s="42">
        <v>3</v>
      </c>
      <c r="L37" s="42" t="s">
        <v>29</v>
      </c>
      <c r="M37" s="11"/>
      <c r="N37" s="6"/>
      <c r="O37" s="11"/>
      <c r="P37" s="6">
        <f>$B37</f>
        <v>33</v>
      </c>
      <c r="Q37" s="6"/>
      <c r="R37" s="6"/>
      <c r="S37" s="6"/>
      <c r="T37" s="11"/>
      <c r="U37" s="6"/>
      <c r="V37" s="6"/>
      <c r="X37" s="6"/>
      <c r="Y37" s="6"/>
      <c r="Z37" s="6"/>
      <c r="AA37" s="6">
        <f>$D37</f>
        <v>21</v>
      </c>
      <c r="AB37" s="6"/>
      <c r="AC37" s="6"/>
      <c r="AD37" s="6"/>
      <c r="AE37" s="6"/>
      <c r="AF37" s="6"/>
      <c r="AG37" s="6"/>
    </row>
    <row r="38" spans="1:33" ht="15" customHeight="1" x14ac:dyDescent="0.3">
      <c r="A38" s="42">
        <v>127</v>
      </c>
      <c r="B38" s="42">
        <v>34</v>
      </c>
      <c r="C38" s="42">
        <v>4</v>
      </c>
      <c r="D38" s="42"/>
      <c r="E38" s="1">
        <v>1235</v>
      </c>
      <c r="F38" s="55">
        <v>3.4606481481481481E-2</v>
      </c>
      <c r="G38" s="41" t="s">
        <v>115</v>
      </c>
      <c r="H38" s="41" t="s">
        <v>122</v>
      </c>
      <c r="I38" s="42" t="s">
        <v>103</v>
      </c>
      <c r="J38" s="42" t="s">
        <v>19</v>
      </c>
      <c r="K38" s="42">
        <v>3</v>
      </c>
      <c r="L38" s="42" t="s">
        <v>29</v>
      </c>
      <c r="M38" s="6"/>
      <c r="N38" s="6">
        <f>$B38</f>
        <v>34</v>
      </c>
      <c r="O38" s="6"/>
      <c r="P38" s="6"/>
      <c r="Q38" s="6"/>
      <c r="R38" s="6"/>
      <c r="S38" s="11"/>
      <c r="T38" s="6"/>
      <c r="U38" s="6"/>
      <c r="V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5" customHeight="1" x14ac:dyDescent="0.3">
      <c r="A39" s="42">
        <v>128</v>
      </c>
      <c r="B39" s="42">
        <v>35</v>
      </c>
      <c r="C39" s="42">
        <v>11</v>
      </c>
      <c r="D39" s="42">
        <v>22</v>
      </c>
      <c r="E39" s="1">
        <v>1999</v>
      </c>
      <c r="F39" s="55">
        <v>3.4664351851851856E-2</v>
      </c>
      <c r="G39" s="41" t="s">
        <v>77</v>
      </c>
      <c r="H39" s="41" t="s">
        <v>431</v>
      </c>
      <c r="I39" s="42" t="s">
        <v>67</v>
      </c>
      <c r="J39" s="42" t="s">
        <v>31</v>
      </c>
      <c r="K39" s="42">
        <v>3</v>
      </c>
      <c r="L39" s="42" t="s">
        <v>29</v>
      </c>
      <c r="M39" s="6"/>
      <c r="N39" s="6"/>
      <c r="O39" s="6">
        <f>$B39</f>
        <v>35</v>
      </c>
      <c r="P39" s="11"/>
      <c r="Q39" s="6"/>
      <c r="R39" s="6"/>
      <c r="S39" s="11"/>
      <c r="T39" s="11"/>
      <c r="U39" s="6"/>
      <c r="V39" s="6"/>
      <c r="X39" s="6"/>
      <c r="Y39" s="6"/>
      <c r="Z39" s="6">
        <f>$D39</f>
        <v>22</v>
      </c>
      <c r="AA39" s="6"/>
      <c r="AB39" s="6"/>
      <c r="AC39" s="6"/>
      <c r="AD39" s="6"/>
      <c r="AE39" s="6"/>
      <c r="AF39" s="6"/>
      <c r="AG39" s="6"/>
    </row>
    <row r="40" spans="1:33" ht="15" customHeight="1" x14ac:dyDescent="0.3">
      <c r="A40" s="42">
        <v>133</v>
      </c>
      <c r="B40" s="42">
        <v>36</v>
      </c>
      <c r="C40" s="42">
        <v>12</v>
      </c>
      <c r="D40" s="42">
        <v>23</v>
      </c>
      <c r="E40" s="1">
        <v>1451</v>
      </c>
      <c r="F40" s="55">
        <v>3.5092592592592592E-2</v>
      </c>
      <c r="G40" s="41" t="s">
        <v>152</v>
      </c>
      <c r="H40" s="41" t="s">
        <v>153</v>
      </c>
      <c r="I40" s="42" t="s">
        <v>67</v>
      </c>
      <c r="J40" s="42" t="s">
        <v>28</v>
      </c>
      <c r="K40" s="42">
        <v>3</v>
      </c>
      <c r="L40" s="42" t="s">
        <v>29</v>
      </c>
      <c r="M40" s="6"/>
      <c r="N40" s="11"/>
      <c r="O40" s="6"/>
      <c r="P40" s="6"/>
      <c r="Q40" s="6"/>
      <c r="R40" s="6"/>
      <c r="S40" s="11"/>
      <c r="T40" s="6">
        <f>$B40</f>
        <v>36</v>
      </c>
      <c r="U40" s="6"/>
      <c r="V40" s="11"/>
      <c r="X40" s="6"/>
      <c r="Y40" s="6"/>
      <c r="Z40" s="6"/>
      <c r="AA40" s="6"/>
      <c r="AB40" s="6"/>
      <c r="AC40" s="6"/>
      <c r="AD40" s="6"/>
      <c r="AE40" s="6">
        <f>$D40</f>
        <v>23</v>
      </c>
      <c r="AF40" s="6"/>
      <c r="AG40" s="6"/>
    </row>
    <row r="41" spans="1:33" ht="15" customHeight="1" x14ac:dyDescent="0.3">
      <c r="A41" s="42">
        <v>134</v>
      </c>
      <c r="B41" s="42">
        <v>37</v>
      </c>
      <c r="C41" s="42"/>
      <c r="D41" s="42"/>
      <c r="E41" s="1">
        <v>1995</v>
      </c>
      <c r="F41" s="55">
        <v>3.5196759259259261E-2</v>
      </c>
      <c r="G41" s="41" t="s">
        <v>108</v>
      </c>
      <c r="H41" s="41" t="s">
        <v>100</v>
      </c>
      <c r="I41" s="42" t="s">
        <v>58</v>
      </c>
      <c r="J41" s="42" t="s">
        <v>31</v>
      </c>
      <c r="K41" s="42">
        <v>3</v>
      </c>
      <c r="L41" s="42" t="s">
        <v>29</v>
      </c>
      <c r="M41" s="11"/>
      <c r="N41" s="6"/>
      <c r="O41" s="6">
        <f>$B41</f>
        <v>37</v>
      </c>
      <c r="P41" s="6"/>
      <c r="Q41" s="6"/>
      <c r="R41" s="6"/>
      <c r="S41" s="6"/>
      <c r="T41" s="6"/>
      <c r="U41" s="6"/>
      <c r="V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5" customHeight="1" x14ac:dyDescent="0.3">
      <c r="A42" s="42">
        <v>135</v>
      </c>
      <c r="B42" s="42">
        <v>38</v>
      </c>
      <c r="C42" s="42">
        <v>9</v>
      </c>
      <c r="D42" s="42">
        <v>24</v>
      </c>
      <c r="E42" s="1">
        <v>1465</v>
      </c>
      <c r="F42" s="55">
        <v>3.5231481481481482E-2</v>
      </c>
      <c r="G42" s="41" t="s">
        <v>74</v>
      </c>
      <c r="H42" s="41" t="s">
        <v>149</v>
      </c>
      <c r="I42" s="42" t="s">
        <v>68</v>
      </c>
      <c r="J42" s="42" t="s">
        <v>28</v>
      </c>
      <c r="K42" s="42">
        <v>3</v>
      </c>
      <c r="L42" s="42" t="s">
        <v>29</v>
      </c>
      <c r="M42" s="11"/>
      <c r="N42" s="11"/>
      <c r="O42" s="6"/>
      <c r="P42" s="6"/>
      <c r="Q42" s="6"/>
      <c r="R42" s="6"/>
      <c r="S42" s="6"/>
      <c r="T42" s="6">
        <f>$B42</f>
        <v>38</v>
      </c>
      <c r="U42" s="6"/>
      <c r="V42" s="6"/>
      <c r="X42" s="6"/>
      <c r="Y42" s="6"/>
      <c r="Z42" s="6"/>
      <c r="AA42" s="6"/>
      <c r="AB42" s="6"/>
      <c r="AC42" s="6"/>
      <c r="AD42" s="6"/>
      <c r="AE42" s="6">
        <f>$D42</f>
        <v>24</v>
      </c>
      <c r="AF42" s="6"/>
      <c r="AG42" s="6"/>
    </row>
    <row r="43" spans="1:33" ht="15" customHeight="1" x14ac:dyDescent="0.3">
      <c r="A43" s="42">
        <v>138</v>
      </c>
      <c r="B43" s="42">
        <v>39</v>
      </c>
      <c r="C43" s="42">
        <v>13</v>
      </c>
      <c r="D43" s="42">
        <v>25</v>
      </c>
      <c r="E43" s="1">
        <v>1598</v>
      </c>
      <c r="F43" s="55">
        <v>3.5300925925925923E-2</v>
      </c>
      <c r="G43" s="41" t="s">
        <v>199</v>
      </c>
      <c r="H43" s="41" t="s">
        <v>432</v>
      </c>
      <c r="I43" s="42" t="s">
        <v>67</v>
      </c>
      <c r="J43" s="42" t="s">
        <v>23</v>
      </c>
      <c r="K43" s="42">
        <v>3</v>
      </c>
      <c r="L43" s="42" t="s">
        <v>29</v>
      </c>
      <c r="M43" s="11"/>
      <c r="N43" s="6"/>
      <c r="O43" s="6"/>
      <c r="P43" s="6"/>
      <c r="Q43" s="6"/>
      <c r="R43" s="6"/>
      <c r="S43" s="6">
        <f>$B43</f>
        <v>39</v>
      </c>
      <c r="T43" s="6"/>
      <c r="U43" s="6"/>
      <c r="V43" s="6"/>
      <c r="X43" s="6"/>
      <c r="Y43" s="6"/>
      <c r="Z43" s="6"/>
      <c r="AA43" s="6"/>
      <c r="AB43" s="6"/>
      <c r="AC43" s="6"/>
      <c r="AD43" s="6">
        <f>$D43</f>
        <v>25</v>
      </c>
      <c r="AE43" s="6"/>
      <c r="AF43" s="6"/>
      <c r="AG43" s="6"/>
    </row>
    <row r="44" spans="1:33" ht="15" customHeight="1" x14ac:dyDescent="0.3">
      <c r="A44" s="42">
        <v>143</v>
      </c>
      <c r="B44" s="42">
        <v>40</v>
      </c>
      <c r="C44" s="42">
        <v>2</v>
      </c>
      <c r="D44" s="42">
        <v>16</v>
      </c>
      <c r="E44" s="1">
        <v>1729</v>
      </c>
      <c r="F44" s="55">
        <v>3.5555555555555556E-2</v>
      </c>
      <c r="G44" s="41" t="s">
        <v>154</v>
      </c>
      <c r="H44" s="41" t="s">
        <v>155</v>
      </c>
      <c r="I44" s="42" t="s">
        <v>71</v>
      </c>
      <c r="J44" s="42" t="s">
        <v>20</v>
      </c>
      <c r="K44" s="42">
        <v>3</v>
      </c>
      <c r="L44" s="42" t="s">
        <v>29</v>
      </c>
      <c r="M44" s="6"/>
      <c r="N44" s="6"/>
      <c r="O44" s="6"/>
      <c r="P44" s="6">
        <f>$B44</f>
        <v>40</v>
      </c>
      <c r="Q44" s="6"/>
      <c r="R44" s="6"/>
      <c r="S44" s="6"/>
      <c r="T44" s="6"/>
      <c r="U44" s="6"/>
      <c r="V44" s="6"/>
      <c r="X44" s="6"/>
      <c r="Y44" s="6"/>
      <c r="Z44" s="6"/>
      <c r="AA44" s="6">
        <f>$D44</f>
        <v>16</v>
      </c>
      <c r="AB44" s="6"/>
      <c r="AC44" s="6"/>
      <c r="AD44" s="6"/>
      <c r="AE44" s="6"/>
      <c r="AF44" s="6"/>
      <c r="AG44" s="6"/>
    </row>
    <row r="45" spans="1:33" ht="15" customHeight="1" x14ac:dyDescent="0.3">
      <c r="A45" s="42">
        <v>150</v>
      </c>
      <c r="B45" s="42">
        <v>41</v>
      </c>
      <c r="C45" s="42">
        <v>10</v>
      </c>
      <c r="D45" s="42">
        <v>26</v>
      </c>
      <c r="E45" s="1">
        <v>1243</v>
      </c>
      <c r="F45" s="55">
        <v>3.6006944444444446E-2</v>
      </c>
      <c r="G45" s="41" t="s">
        <v>91</v>
      </c>
      <c r="H45" s="41" t="s">
        <v>166</v>
      </c>
      <c r="I45" s="42" t="s">
        <v>68</v>
      </c>
      <c r="J45" s="42" t="s">
        <v>19</v>
      </c>
      <c r="K45" s="42">
        <v>3</v>
      </c>
      <c r="L45" s="42" t="s">
        <v>29</v>
      </c>
      <c r="M45" s="11"/>
      <c r="N45" s="6">
        <f>$B45</f>
        <v>41</v>
      </c>
      <c r="O45" s="11"/>
      <c r="P45" s="11"/>
      <c r="Q45" s="6"/>
      <c r="R45" s="6"/>
      <c r="S45" s="6"/>
      <c r="T45" s="6"/>
      <c r="U45" s="6"/>
      <c r="V45" s="6"/>
      <c r="X45" s="6"/>
      <c r="Y45" s="6">
        <f>$D45</f>
        <v>26</v>
      </c>
      <c r="Z45" s="6"/>
      <c r="AA45" s="6"/>
      <c r="AB45" s="6"/>
      <c r="AC45" s="6"/>
      <c r="AD45" s="6"/>
      <c r="AE45" s="6"/>
      <c r="AF45" s="6"/>
      <c r="AG45" s="6"/>
    </row>
    <row r="46" spans="1:33" ht="15" customHeight="1" x14ac:dyDescent="0.3">
      <c r="A46" s="42">
        <v>156</v>
      </c>
      <c r="B46" s="42">
        <v>42</v>
      </c>
      <c r="C46" s="42">
        <v>11</v>
      </c>
      <c r="D46" s="42">
        <v>27</v>
      </c>
      <c r="E46" s="1">
        <v>1478</v>
      </c>
      <c r="F46" s="55">
        <v>3.6331018518518519E-2</v>
      </c>
      <c r="G46" s="41" t="s">
        <v>95</v>
      </c>
      <c r="H46" s="41" t="s">
        <v>163</v>
      </c>
      <c r="I46" s="42" t="s">
        <v>68</v>
      </c>
      <c r="J46" s="42" t="s">
        <v>28</v>
      </c>
      <c r="K46" s="42">
        <v>3</v>
      </c>
      <c r="L46" s="42" t="s">
        <v>29</v>
      </c>
      <c r="M46" s="11"/>
      <c r="N46" s="6"/>
      <c r="O46" s="11"/>
      <c r="P46" s="11"/>
      <c r="Q46" s="6"/>
      <c r="R46" s="6"/>
      <c r="S46" s="6"/>
      <c r="T46" s="6">
        <f>$B46</f>
        <v>42</v>
      </c>
      <c r="U46" s="6"/>
      <c r="V46" s="11"/>
      <c r="X46" s="6"/>
      <c r="Y46" s="6"/>
      <c r="Z46" s="6"/>
      <c r="AA46" s="6"/>
      <c r="AB46" s="6"/>
      <c r="AC46" s="6"/>
      <c r="AD46" s="6"/>
      <c r="AE46" s="6">
        <f>$D46</f>
        <v>27</v>
      </c>
      <c r="AF46" s="6"/>
      <c r="AG46" s="6"/>
    </row>
    <row r="47" spans="1:33" ht="15" customHeight="1" x14ac:dyDescent="0.3">
      <c r="A47" s="42">
        <v>158</v>
      </c>
      <c r="B47" s="42">
        <v>43</v>
      </c>
      <c r="C47" s="42">
        <v>12</v>
      </c>
      <c r="D47" s="42">
        <v>28</v>
      </c>
      <c r="E47" s="1">
        <v>1730</v>
      </c>
      <c r="F47" s="55">
        <v>3.6342592592592586E-2</v>
      </c>
      <c r="G47" s="41" t="s">
        <v>199</v>
      </c>
      <c r="H47" s="41" t="s">
        <v>460</v>
      </c>
      <c r="I47" s="42" t="s">
        <v>68</v>
      </c>
      <c r="J47" s="42" t="s">
        <v>20</v>
      </c>
      <c r="K47" s="42">
        <v>3</v>
      </c>
      <c r="L47" s="42" t="s">
        <v>29</v>
      </c>
      <c r="M47" s="6"/>
      <c r="N47" s="6"/>
      <c r="O47" s="6"/>
      <c r="P47" s="6">
        <f>$B47</f>
        <v>43</v>
      </c>
      <c r="Q47" s="6"/>
      <c r="R47" s="6"/>
      <c r="S47" s="6"/>
      <c r="T47" s="6"/>
      <c r="U47" s="6"/>
      <c r="V47" s="6"/>
      <c r="X47" s="6"/>
      <c r="Y47" s="6"/>
      <c r="Z47" s="6"/>
      <c r="AA47" s="6">
        <f>$D47</f>
        <v>28</v>
      </c>
      <c r="AB47" s="6"/>
      <c r="AC47" s="6"/>
      <c r="AD47" s="6"/>
      <c r="AE47" s="6"/>
      <c r="AF47" s="6"/>
      <c r="AG47" s="6"/>
    </row>
    <row r="48" spans="1:33" ht="15" customHeight="1" x14ac:dyDescent="0.3">
      <c r="A48" s="42">
        <v>160</v>
      </c>
      <c r="B48" s="42">
        <v>44</v>
      </c>
      <c r="C48" s="42">
        <v>4</v>
      </c>
      <c r="D48" s="42">
        <v>29</v>
      </c>
      <c r="E48" s="1">
        <v>1273</v>
      </c>
      <c r="F48" s="55">
        <v>3.6377314814814814E-2</v>
      </c>
      <c r="G48" s="41" t="s">
        <v>150</v>
      </c>
      <c r="H48" s="41" t="s">
        <v>151</v>
      </c>
      <c r="I48" s="42" t="s">
        <v>71</v>
      </c>
      <c r="J48" s="42" t="s">
        <v>19</v>
      </c>
      <c r="K48" s="42">
        <v>3</v>
      </c>
      <c r="L48" s="42" t="s">
        <v>29</v>
      </c>
      <c r="M48" s="11"/>
      <c r="N48" s="6">
        <f>$B48</f>
        <v>44</v>
      </c>
      <c r="O48" s="11"/>
      <c r="P48" s="11"/>
      <c r="Q48" s="6"/>
      <c r="R48" s="6"/>
      <c r="S48" s="6"/>
      <c r="T48" s="11"/>
      <c r="U48" s="6"/>
      <c r="V48" s="6"/>
      <c r="X48" s="6"/>
      <c r="Y48" s="6">
        <f>$D48</f>
        <v>29</v>
      </c>
      <c r="Z48" s="6"/>
      <c r="AA48" s="6"/>
      <c r="AB48" s="6"/>
      <c r="AC48" s="6"/>
      <c r="AD48" s="6"/>
      <c r="AE48" s="6"/>
      <c r="AF48" s="6"/>
      <c r="AG48" s="6"/>
    </row>
    <row r="49" spans="1:33" ht="15" customHeight="1" x14ac:dyDescent="0.3">
      <c r="A49" s="42">
        <v>162</v>
      </c>
      <c r="B49" s="42">
        <v>45</v>
      </c>
      <c r="C49" s="42">
        <v>14</v>
      </c>
      <c r="D49" s="42">
        <v>30</v>
      </c>
      <c r="E49" s="1">
        <v>1292</v>
      </c>
      <c r="F49" s="55">
        <v>3.6400462962962961E-2</v>
      </c>
      <c r="G49" s="41" t="s">
        <v>164</v>
      </c>
      <c r="H49" s="41" t="s">
        <v>165</v>
      </c>
      <c r="I49" s="42" t="s">
        <v>67</v>
      </c>
      <c r="J49" s="42" t="s">
        <v>19</v>
      </c>
      <c r="K49" s="42">
        <v>3</v>
      </c>
      <c r="L49" s="42" t="s">
        <v>29</v>
      </c>
      <c r="M49" s="11"/>
      <c r="N49" s="6">
        <f>$B49</f>
        <v>45</v>
      </c>
      <c r="O49" s="11"/>
      <c r="P49" s="11"/>
      <c r="Q49" s="6"/>
      <c r="R49" s="6"/>
      <c r="S49" s="6"/>
      <c r="T49" s="11"/>
      <c r="U49" s="6"/>
      <c r="V49" s="6"/>
      <c r="X49" s="6"/>
      <c r="Y49" s="6">
        <f>$D49</f>
        <v>30</v>
      </c>
      <c r="Z49" s="6"/>
      <c r="AA49" s="6"/>
      <c r="AB49" s="6"/>
      <c r="AC49" s="6"/>
      <c r="AD49" s="6"/>
      <c r="AE49" s="6"/>
      <c r="AF49" s="6"/>
      <c r="AG49" s="6"/>
    </row>
    <row r="50" spans="1:33" ht="15" customHeight="1" x14ac:dyDescent="0.3">
      <c r="A50" s="42">
        <v>163</v>
      </c>
      <c r="B50" s="42">
        <v>46</v>
      </c>
      <c r="C50" s="42">
        <v>5</v>
      </c>
      <c r="D50" s="42">
        <v>31</v>
      </c>
      <c r="E50" s="1">
        <v>1591</v>
      </c>
      <c r="F50" s="55">
        <v>3.6458333333333336E-2</v>
      </c>
      <c r="G50" s="41" t="s">
        <v>95</v>
      </c>
      <c r="H50" s="41" t="s">
        <v>156</v>
      </c>
      <c r="I50" s="42" t="s">
        <v>71</v>
      </c>
      <c r="J50" s="42" t="s">
        <v>23</v>
      </c>
      <c r="K50" s="42">
        <v>3</v>
      </c>
      <c r="L50" s="42" t="s">
        <v>29</v>
      </c>
      <c r="M50" s="6"/>
      <c r="N50" s="6"/>
      <c r="O50" s="6"/>
      <c r="P50" s="6"/>
      <c r="Q50" s="6"/>
      <c r="R50" s="6"/>
      <c r="S50" s="6">
        <f>$B50</f>
        <v>46</v>
      </c>
      <c r="T50" s="6"/>
      <c r="U50" s="6"/>
      <c r="V50" s="11"/>
      <c r="X50" s="6"/>
      <c r="Y50" s="6"/>
      <c r="Z50" s="6"/>
      <c r="AA50" s="6"/>
      <c r="AB50" s="6"/>
      <c r="AC50" s="6"/>
      <c r="AD50" s="6">
        <f>$D50</f>
        <v>31</v>
      </c>
      <c r="AE50" s="6"/>
      <c r="AF50" s="6"/>
      <c r="AG50" s="6"/>
    </row>
    <row r="51" spans="1:33" ht="15" customHeight="1" x14ac:dyDescent="0.3">
      <c r="A51" s="42">
        <v>164</v>
      </c>
      <c r="B51" s="42">
        <v>47</v>
      </c>
      <c r="C51" s="42">
        <v>15</v>
      </c>
      <c r="D51" s="42">
        <v>32</v>
      </c>
      <c r="E51" s="1">
        <v>1472</v>
      </c>
      <c r="F51" s="55">
        <v>3.6608796296296299E-2</v>
      </c>
      <c r="G51" s="41" t="s">
        <v>98</v>
      </c>
      <c r="H51" s="41" t="s">
        <v>157</v>
      </c>
      <c r="I51" s="42" t="s">
        <v>67</v>
      </c>
      <c r="J51" s="42" t="s">
        <v>28</v>
      </c>
      <c r="K51" s="42">
        <v>3</v>
      </c>
      <c r="L51" s="42" t="s">
        <v>29</v>
      </c>
      <c r="M51" s="11"/>
      <c r="N51" s="6"/>
      <c r="O51" s="11"/>
      <c r="P51" s="11"/>
      <c r="Q51" s="6"/>
      <c r="R51" s="6"/>
      <c r="S51" s="6"/>
      <c r="T51" s="6">
        <f>$B51</f>
        <v>47</v>
      </c>
      <c r="U51" s="6"/>
      <c r="V51" s="6"/>
      <c r="X51" s="6"/>
      <c r="Y51" s="6"/>
      <c r="Z51" s="6"/>
      <c r="AA51" s="6"/>
      <c r="AB51" s="6"/>
      <c r="AC51" s="6"/>
      <c r="AD51" s="6"/>
      <c r="AE51" s="6">
        <f>$D51</f>
        <v>32</v>
      </c>
      <c r="AF51" s="6"/>
      <c r="AG51" s="6"/>
    </row>
    <row r="52" spans="1:33" ht="15" customHeight="1" x14ac:dyDescent="0.3">
      <c r="A52" s="42">
        <v>166</v>
      </c>
      <c r="B52" s="42">
        <v>48</v>
      </c>
      <c r="C52" s="42">
        <v>16</v>
      </c>
      <c r="D52" s="42">
        <v>33</v>
      </c>
      <c r="E52" s="1">
        <v>1265</v>
      </c>
      <c r="F52" s="55">
        <v>3.6736111111111108E-2</v>
      </c>
      <c r="G52" s="41" t="s">
        <v>160</v>
      </c>
      <c r="H52" s="41" t="s">
        <v>161</v>
      </c>
      <c r="I52" s="42" t="s">
        <v>67</v>
      </c>
      <c r="J52" s="42" t="s">
        <v>19</v>
      </c>
      <c r="K52" s="42">
        <v>3</v>
      </c>
      <c r="L52" s="42" t="s">
        <v>29</v>
      </c>
      <c r="M52" s="11"/>
      <c r="N52" s="6">
        <f>$B52</f>
        <v>48</v>
      </c>
      <c r="O52" s="11"/>
      <c r="P52" s="11"/>
      <c r="Q52" s="6"/>
      <c r="R52" s="6"/>
      <c r="S52" s="6"/>
      <c r="T52" s="11"/>
      <c r="U52" s="6"/>
      <c r="V52" s="6"/>
      <c r="X52" s="6"/>
      <c r="Y52" s="6">
        <f>$D52</f>
        <v>33</v>
      </c>
      <c r="Z52" s="6"/>
      <c r="AA52" s="6"/>
      <c r="AB52" s="6"/>
      <c r="AC52" s="6"/>
      <c r="AD52" s="6"/>
      <c r="AE52" s="6"/>
      <c r="AF52" s="6"/>
      <c r="AG52" s="6"/>
    </row>
    <row r="53" spans="1:33" ht="15" customHeight="1" x14ac:dyDescent="0.3">
      <c r="A53" s="42">
        <v>168</v>
      </c>
      <c r="B53" s="42">
        <v>49</v>
      </c>
      <c r="C53" s="42">
        <v>1</v>
      </c>
      <c r="D53" s="42">
        <v>34</v>
      </c>
      <c r="E53" s="1">
        <v>1279</v>
      </c>
      <c r="F53" s="55">
        <v>3.6921296296296292E-2</v>
      </c>
      <c r="G53" s="41" t="s">
        <v>133</v>
      </c>
      <c r="H53" s="41" t="s">
        <v>162</v>
      </c>
      <c r="I53" s="42" t="s">
        <v>84</v>
      </c>
      <c r="J53" s="42" t="s">
        <v>19</v>
      </c>
      <c r="K53" s="42">
        <v>3</v>
      </c>
      <c r="L53" s="42" t="s">
        <v>29</v>
      </c>
      <c r="M53" s="11"/>
      <c r="N53" s="6">
        <f>$B53</f>
        <v>49</v>
      </c>
      <c r="O53" s="11"/>
      <c r="P53" s="11"/>
      <c r="Q53" s="6"/>
      <c r="R53" s="6"/>
      <c r="S53" s="6"/>
      <c r="T53" s="11"/>
      <c r="U53" s="11"/>
      <c r="V53" s="6"/>
      <c r="X53" s="6"/>
      <c r="Y53" s="6">
        <f>$D53</f>
        <v>34</v>
      </c>
      <c r="Z53" s="6"/>
      <c r="AA53" s="6"/>
      <c r="AB53" s="6"/>
      <c r="AC53" s="6"/>
      <c r="AD53" s="6"/>
      <c r="AE53" s="6"/>
      <c r="AF53" s="6"/>
      <c r="AG53" s="6"/>
    </row>
    <row r="54" spans="1:33" ht="15" customHeight="1" x14ac:dyDescent="0.3">
      <c r="A54" s="42">
        <v>177</v>
      </c>
      <c r="B54" s="42">
        <v>50</v>
      </c>
      <c r="C54" s="42">
        <v>13</v>
      </c>
      <c r="D54" s="42">
        <v>35</v>
      </c>
      <c r="E54" s="1">
        <v>1596</v>
      </c>
      <c r="F54" s="55">
        <v>3.7384259259259256E-2</v>
      </c>
      <c r="G54" s="41" t="s">
        <v>158</v>
      </c>
      <c r="H54" s="41" t="s">
        <v>159</v>
      </c>
      <c r="I54" s="42" t="s">
        <v>68</v>
      </c>
      <c r="J54" s="42" t="s">
        <v>23</v>
      </c>
      <c r="K54" s="42">
        <v>3</v>
      </c>
      <c r="L54" s="42" t="s">
        <v>29</v>
      </c>
      <c r="M54" s="6"/>
      <c r="N54" s="6"/>
      <c r="O54" s="6"/>
      <c r="P54" s="6"/>
      <c r="Q54" s="6"/>
      <c r="R54" s="6"/>
      <c r="S54" s="6">
        <f>$B54</f>
        <v>50</v>
      </c>
      <c r="T54" s="6"/>
      <c r="U54" s="11"/>
      <c r="V54" s="6"/>
      <c r="X54" s="6"/>
      <c r="Y54" s="6"/>
      <c r="Z54" s="6"/>
      <c r="AA54" s="6"/>
      <c r="AB54" s="6"/>
      <c r="AC54" s="6"/>
      <c r="AD54" s="6">
        <f>$D54</f>
        <v>35</v>
      </c>
      <c r="AE54" s="6"/>
      <c r="AF54" s="6"/>
      <c r="AG54" s="6"/>
    </row>
    <row r="55" spans="1:33" ht="15" customHeight="1" x14ac:dyDescent="0.3">
      <c r="A55" s="42">
        <v>178</v>
      </c>
      <c r="B55" s="42">
        <v>51</v>
      </c>
      <c r="C55" s="42">
        <v>17</v>
      </c>
      <c r="D55" s="42">
        <v>36</v>
      </c>
      <c r="E55" s="1">
        <v>1923</v>
      </c>
      <c r="F55" s="55">
        <v>3.739583333333333E-2</v>
      </c>
      <c r="G55" s="41" t="s">
        <v>169</v>
      </c>
      <c r="H55" s="41" t="s">
        <v>170</v>
      </c>
      <c r="I55" s="42" t="s">
        <v>67</v>
      </c>
      <c r="J55" s="42" t="s">
        <v>21</v>
      </c>
      <c r="K55" s="42">
        <v>3</v>
      </c>
      <c r="L55" s="42" t="s">
        <v>29</v>
      </c>
      <c r="M55" s="11"/>
      <c r="N55" s="11"/>
      <c r="O55" s="6"/>
      <c r="P55" s="6"/>
      <c r="Q55" s="11"/>
      <c r="R55" s="6"/>
      <c r="S55" s="6"/>
      <c r="T55" s="6"/>
      <c r="U55" s="6">
        <f>$B55</f>
        <v>51</v>
      </c>
      <c r="V55" s="6"/>
      <c r="X55" s="6"/>
      <c r="Y55" s="6"/>
      <c r="Z55" s="6"/>
      <c r="AA55" s="6"/>
      <c r="AB55" s="6"/>
      <c r="AC55" s="6"/>
      <c r="AD55" s="6"/>
      <c r="AE55" s="6"/>
      <c r="AF55" s="6">
        <f>$D55</f>
        <v>36</v>
      </c>
      <c r="AG55" s="6"/>
    </row>
    <row r="56" spans="1:33" ht="15" customHeight="1" x14ac:dyDescent="0.3">
      <c r="A56" s="42">
        <v>179</v>
      </c>
      <c r="B56" s="42">
        <v>52</v>
      </c>
      <c r="C56" s="42">
        <v>2</v>
      </c>
      <c r="D56" s="42">
        <v>37</v>
      </c>
      <c r="E56" s="1">
        <v>1289</v>
      </c>
      <c r="F56" s="55">
        <v>3.7511574074074079E-2</v>
      </c>
      <c r="G56" s="41" t="s">
        <v>173</v>
      </c>
      <c r="H56" s="41" t="s">
        <v>174</v>
      </c>
      <c r="I56" s="42" t="s">
        <v>84</v>
      </c>
      <c r="J56" s="42" t="s">
        <v>19</v>
      </c>
      <c r="K56" s="42">
        <v>3</v>
      </c>
      <c r="L56" s="42" t="s">
        <v>29</v>
      </c>
      <c r="M56" s="11"/>
      <c r="N56" s="6">
        <f>$B56</f>
        <v>52</v>
      </c>
      <c r="O56" s="6"/>
      <c r="P56" s="6"/>
      <c r="Q56" s="11"/>
      <c r="R56" s="6"/>
      <c r="S56" s="6"/>
      <c r="T56" s="11"/>
      <c r="U56" s="6"/>
      <c r="V56" s="6"/>
      <c r="X56" s="6"/>
      <c r="Y56" s="6">
        <f>$D56</f>
        <v>37</v>
      </c>
      <c r="Z56" s="6"/>
      <c r="AA56" s="6"/>
      <c r="AB56" s="6"/>
      <c r="AC56" s="6"/>
      <c r="AD56" s="6"/>
      <c r="AE56" s="6"/>
      <c r="AF56" s="6"/>
      <c r="AG56" s="6"/>
    </row>
    <row r="57" spans="1:33" ht="15" customHeight="1" x14ac:dyDescent="0.3">
      <c r="A57" s="42">
        <v>181</v>
      </c>
      <c r="B57" s="42">
        <v>53</v>
      </c>
      <c r="C57" s="42">
        <v>14</v>
      </c>
      <c r="D57" s="42">
        <v>38</v>
      </c>
      <c r="E57" s="1">
        <v>1859</v>
      </c>
      <c r="F57" s="55">
        <v>3.7604166666666668E-2</v>
      </c>
      <c r="G57" s="41" t="s">
        <v>433</v>
      </c>
      <c r="H57" s="41" t="s">
        <v>434</v>
      </c>
      <c r="I57" s="42" t="s">
        <v>68</v>
      </c>
      <c r="J57" s="42" t="s">
        <v>17</v>
      </c>
      <c r="K57" s="42">
        <v>3</v>
      </c>
      <c r="L57" s="42" t="s">
        <v>29</v>
      </c>
      <c r="M57" s="6">
        <f>$B57</f>
        <v>53</v>
      </c>
      <c r="N57" s="6"/>
      <c r="O57" s="6"/>
      <c r="P57" s="6"/>
      <c r="Q57" s="6"/>
      <c r="R57" s="6"/>
      <c r="S57" s="6"/>
      <c r="T57" s="6"/>
      <c r="U57" s="6"/>
      <c r="V57" s="6"/>
      <c r="X57" s="6">
        <f>$D57</f>
        <v>38</v>
      </c>
      <c r="Y57" s="6"/>
      <c r="Z57" s="6"/>
      <c r="AA57" s="6"/>
      <c r="AB57" s="6"/>
      <c r="AC57" s="6"/>
      <c r="AD57" s="6"/>
      <c r="AE57" s="6"/>
      <c r="AF57" s="6"/>
      <c r="AG57" s="6"/>
    </row>
    <row r="58" spans="1:33" ht="15" customHeight="1" x14ac:dyDescent="0.3">
      <c r="A58" s="42">
        <v>182</v>
      </c>
      <c r="B58" s="42">
        <v>54</v>
      </c>
      <c r="C58" s="42"/>
      <c r="D58" s="42"/>
      <c r="E58" s="1">
        <v>1890</v>
      </c>
      <c r="F58" s="55">
        <v>3.7662037037037042E-2</v>
      </c>
      <c r="G58" s="41" t="s">
        <v>463</v>
      </c>
      <c r="H58" s="41" t="s">
        <v>464</v>
      </c>
      <c r="I58" s="42" t="s">
        <v>58</v>
      </c>
      <c r="J58" s="42" t="s">
        <v>17</v>
      </c>
      <c r="K58" s="42">
        <v>3</v>
      </c>
      <c r="L58" s="42" t="s">
        <v>29</v>
      </c>
      <c r="M58" s="6">
        <f>$B58</f>
        <v>54</v>
      </c>
      <c r="N58" s="6"/>
      <c r="O58" s="6"/>
      <c r="P58" s="6"/>
      <c r="Q58" s="6"/>
      <c r="R58" s="6"/>
      <c r="S58" s="6"/>
      <c r="T58" s="6"/>
      <c r="U58" s="6"/>
      <c r="V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5" customHeight="1" x14ac:dyDescent="0.3">
      <c r="A59" s="42">
        <v>183</v>
      </c>
      <c r="B59" s="42">
        <v>55</v>
      </c>
      <c r="C59" s="42">
        <v>15</v>
      </c>
      <c r="D59" s="42">
        <v>39</v>
      </c>
      <c r="E59" s="1">
        <v>1242</v>
      </c>
      <c r="F59" s="55">
        <v>3.7777777777777778E-2</v>
      </c>
      <c r="G59" s="41" t="s">
        <v>435</v>
      </c>
      <c r="H59" s="41" t="s">
        <v>436</v>
      </c>
      <c r="I59" s="42" t="s">
        <v>68</v>
      </c>
      <c r="J59" s="42" t="s">
        <v>19</v>
      </c>
      <c r="K59" s="42">
        <v>3</v>
      </c>
      <c r="L59" s="42" t="s">
        <v>29</v>
      </c>
      <c r="M59" s="11"/>
      <c r="N59" s="6">
        <f>$B59</f>
        <v>55</v>
      </c>
      <c r="O59" s="11"/>
      <c r="P59" s="11"/>
      <c r="Q59" s="6"/>
      <c r="R59" s="6"/>
      <c r="S59" s="6"/>
      <c r="T59" s="11"/>
      <c r="U59" s="6"/>
      <c r="V59" s="11"/>
      <c r="X59" s="6"/>
      <c r="Y59" s="6">
        <f>$D59</f>
        <v>39</v>
      </c>
      <c r="Z59" s="6"/>
      <c r="AA59" s="6"/>
      <c r="AB59" s="6"/>
      <c r="AC59" s="6"/>
      <c r="AD59" s="6"/>
      <c r="AE59" s="6"/>
      <c r="AF59" s="6"/>
      <c r="AG59" s="6"/>
    </row>
    <row r="60" spans="1:33" ht="15" customHeight="1" x14ac:dyDescent="0.3">
      <c r="A60" s="42">
        <v>186</v>
      </c>
      <c r="B60" s="42">
        <v>56</v>
      </c>
      <c r="C60" s="42">
        <v>16</v>
      </c>
      <c r="D60" s="42">
        <v>40</v>
      </c>
      <c r="E60" s="1">
        <v>1479</v>
      </c>
      <c r="F60" s="55">
        <v>3.802083333333333E-2</v>
      </c>
      <c r="G60" s="41" t="s">
        <v>171</v>
      </c>
      <c r="H60" s="41" t="s">
        <v>172</v>
      </c>
      <c r="I60" s="42" t="s">
        <v>68</v>
      </c>
      <c r="J60" s="42" t="s">
        <v>28</v>
      </c>
      <c r="K60" s="42">
        <v>3</v>
      </c>
      <c r="L60" s="42" t="s">
        <v>29</v>
      </c>
      <c r="M60" s="11"/>
      <c r="N60" s="6"/>
      <c r="O60" s="11"/>
      <c r="P60" s="11"/>
      <c r="Q60" s="6"/>
      <c r="R60" s="6"/>
      <c r="S60" s="6"/>
      <c r="T60" s="6">
        <f>$B60</f>
        <v>56</v>
      </c>
      <c r="U60" s="6"/>
      <c r="V60" s="6"/>
      <c r="X60" s="6"/>
      <c r="Y60" s="6"/>
      <c r="Z60" s="6"/>
      <c r="AA60" s="6"/>
      <c r="AB60" s="6"/>
      <c r="AC60" s="6"/>
      <c r="AD60" s="6"/>
      <c r="AE60" s="6">
        <f>$D60</f>
        <v>40</v>
      </c>
      <c r="AF60" s="6"/>
      <c r="AG60" s="6"/>
    </row>
    <row r="61" spans="1:33" ht="15" customHeight="1" x14ac:dyDescent="0.3">
      <c r="A61" s="42">
        <v>187</v>
      </c>
      <c r="B61" s="42">
        <v>57</v>
      </c>
      <c r="C61" s="42"/>
      <c r="D61" s="42"/>
      <c r="E61" s="1">
        <v>1812</v>
      </c>
      <c r="F61" s="55">
        <v>3.8032407407407411E-2</v>
      </c>
      <c r="G61" s="41" t="s">
        <v>414</v>
      </c>
      <c r="H61" s="41" t="s">
        <v>415</v>
      </c>
      <c r="I61" s="42" t="s">
        <v>58</v>
      </c>
      <c r="J61" s="42" t="s">
        <v>25</v>
      </c>
      <c r="K61" s="42">
        <v>3</v>
      </c>
      <c r="L61" s="42" t="s">
        <v>29</v>
      </c>
      <c r="M61" s="6"/>
      <c r="N61" s="11"/>
      <c r="O61" s="6"/>
      <c r="P61" s="6"/>
      <c r="Q61" s="6"/>
      <c r="R61" s="6"/>
      <c r="S61" s="11"/>
      <c r="T61" s="11"/>
      <c r="U61" s="6"/>
      <c r="V61" s="6">
        <f>$B61</f>
        <v>57</v>
      </c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5" customHeight="1" x14ac:dyDescent="0.3">
      <c r="A62" s="42">
        <v>189</v>
      </c>
      <c r="B62" s="42">
        <v>58</v>
      </c>
      <c r="C62" s="42">
        <v>17</v>
      </c>
      <c r="D62" s="42">
        <v>41</v>
      </c>
      <c r="E62" s="1">
        <v>2005</v>
      </c>
      <c r="F62" s="55">
        <v>3.8206018518518521E-2</v>
      </c>
      <c r="G62" s="41" t="s">
        <v>437</v>
      </c>
      <c r="H62" s="41" t="s">
        <v>96</v>
      </c>
      <c r="I62" s="42" t="s">
        <v>68</v>
      </c>
      <c r="J62" s="42" t="s">
        <v>31</v>
      </c>
      <c r="K62" s="42">
        <v>3</v>
      </c>
      <c r="L62" s="42" t="s">
        <v>29</v>
      </c>
      <c r="M62" s="6"/>
      <c r="N62" s="6"/>
      <c r="O62" s="6">
        <f>$B62</f>
        <v>58</v>
      </c>
      <c r="P62" s="6"/>
      <c r="Q62" s="6"/>
      <c r="R62" s="6"/>
      <c r="S62" s="11"/>
      <c r="T62" s="6"/>
      <c r="U62" s="6"/>
      <c r="V62" s="6"/>
      <c r="X62" s="6"/>
      <c r="Y62" s="6"/>
      <c r="Z62" s="6">
        <f>$D62</f>
        <v>41</v>
      </c>
      <c r="AA62" s="6"/>
      <c r="AB62" s="6"/>
      <c r="AC62" s="6"/>
      <c r="AD62" s="6"/>
      <c r="AE62" s="6"/>
      <c r="AF62" s="6"/>
      <c r="AG62" s="6"/>
    </row>
    <row r="63" spans="1:33" ht="15" customHeight="1" x14ac:dyDescent="0.3">
      <c r="A63" s="42">
        <v>190</v>
      </c>
      <c r="B63" s="42">
        <v>59</v>
      </c>
      <c r="C63" s="42">
        <v>18</v>
      </c>
      <c r="D63" s="42">
        <v>42</v>
      </c>
      <c r="E63" s="1">
        <v>1724</v>
      </c>
      <c r="F63" s="55">
        <v>3.8217592592592595E-2</v>
      </c>
      <c r="G63" s="41" t="s">
        <v>354</v>
      </c>
      <c r="H63" s="41" t="s">
        <v>457</v>
      </c>
      <c r="I63" s="42" t="s">
        <v>67</v>
      </c>
      <c r="J63" s="42" t="s">
        <v>20</v>
      </c>
      <c r="K63" s="42">
        <v>3</v>
      </c>
      <c r="L63" s="42" t="s">
        <v>29</v>
      </c>
      <c r="M63" s="6"/>
      <c r="N63" s="6"/>
      <c r="O63" s="11"/>
      <c r="P63" s="6">
        <f>$B63</f>
        <v>59</v>
      </c>
      <c r="Q63" s="6"/>
      <c r="R63" s="6"/>
      <c r="S63" s="6"/>
      <c r="T63" s="6"/>
      <c r="U63" s="6"/>
      <c r="V63" s="6"/>
      <c r="X63" s="6"/>
      <c r="Y63" s="6"/>
      <c r="Z63" s="6"/>
      <c r="AA63" s="6">
        <f>$D63</f>
        <v>42</v>
      </c>
      <c r="AB63" s="6"/>
      <c r="AC63" s="6"/>
      <c r="AD63" s="6"/>
      <c r="AE63" s="6"/>
      <c r="AF63" s="6"/>
      <c r="AG63" s="6"/>
    </row>
    <row r="64" spans="1:33" ht="15" customHeight="1" x14ac:dyDescent="0.3">
      <c r="A64" s="42">
        <v>191</v>
      </c>
      <c r="B64" s="42">
        <v>60</v>
      </c>
      <c r="C64" s="42">
        <v>18</v>
      </c>
      <c r="D64" s="42">
        <v>43</v>
      </c>
      <c r="E64" s="1">
        <v>2000</v>
      </c>
      <c r="F64" s="55">
        <v>3.8217592592592595E-2</v>
      </c>
      <c r="G64" s="41" t="s">
        <v>438</v>
      </c>
      <c r="H64" s="41" t="s">
        <v>99</v>
      </c>
      <c r="I64" s="42" t="s">
        <v>68</v>
      </c>
      <c r="J64" s="42" t="s">
        <v>31</v>
      </c>
      <c r="K64" s="42">
        <v>3</v>
      </c>
      <c r="L64" s="42" t="s">
        <v>29</v>
      </c>
      <c r="M64" s="6"/>
      <c r="N64" s="6"/>
      <c r="O64" s="6">
        <f>$B64</f>
        <v>60</v>
      </c>
      <c r="P64" s="6"/>
      <c r="Q64" s="6"/>
      <c r="R64" s="6"/>
      <c r="S64" s="6"/>
      <c r="T64" s="6"/>
      <c r="U64" s="6"/>
      <c r="V64" s="6"/>
      <c r="X64" s="6"/>
      <c r="Y64" s="6"/>
      <c r="Z64" s="6">
        <f>$D64</f>
        <v>43</v>
      </c>
      <c r="AA64" s="6"/>
      <c r="AB64" s="6"/>
      <c r="AC64" s="6"/>
      <c r="AD64" s="6"/>
      <c r="AE64" s="6"/>
      <c r="AF64" s="6"/>
      <c r="AG64" s="6"/>
    </row>
    <row r="65" spans="1:33" ht="15" customHeight="1" x14ac:dyDescent="0.3">
      <c r="A65" s="42">
        <v>193</v>
      </c>
      <c r="B65" s="42">
        <v>61</v>
      </c>
      <c r="C65" s="42">
        <v>19</v>
      </c>
      <c r="D65" s="42">
        <v>44</v>
      </c>
      <c r="E65" s="1">
        <v>1264</v>
      </c>
      <c r="F65" s="55">
        <v>3.8379629629629625E-2</v>
      </c>
      <c r="G65" s="41" t="s">
        <v>79</v>
      </c>
      <c r="H65" s="41" t="s">
        <v>177</v>
      </c>
      <c r="I65" s="42" t="s">
        <v>67</v>
      </c>
      <c r="J65" s="42" t="s">
        <v>19</v>
      </c>
      <c r="K65" s="42">
        <v>3</v>
      </c>
      <c r="L65" s="42" t="s">
        <v>29</v>
      </c>
      <c r="M65" s="6"/>
      <c r="N65" s="6">
        <f>$B65</f>
        <v>61</v>
      </c>
      <c r="O65" s="6"/>
      <c r="P65" s="6"/>
      <c r="Q65" s="6"/>
      <c r="R65" s="6"/>
      <c r="S65" s="6"/>
      <c r="T65" s="6"/>
      <c r="U65" s="6"/>
      <c r="V65" s="6"/>
      <c r="X65" s="6"/>
      <c r="Y65" s="6">
        <f>$D65</f>
        <v>44</v>
      </c>
      <c r="Z65" s="6"/>
      <c r="AA65" s="6"/>
      <c r="AB65" s="6"/>
      <c r="AC65" s="6"/>
      <c r="AD65" s="6"/>
      <c r="AE65" s="6"/>
      <c r="AF65" s="6"/>
      <c r="AG65" s="6"/>
    </row>
    <row r="66" spans="1:33" ht="15" customHeight="1" x14ac:dyDescent="0.3">
      <c r="A66" s="42">
        <v>195</v>
      </c>
      <c r="B66" s="42">
        <v>62</v>
      </c>
      <c r="C66" s="42">
        <v>6</v>
      </c>
      <c r="D66" s="42">
        <v>45</v>
      </c>
      <c r="E66" s="1">
        <v>1237</v>
      </c>
      <c r="F66" s="55">
        <v>3.8425925925925926E-2</v>
      </c>
      <c r="G66" s="41" t="s">
        <v>97</v>
      </c>
      <c r="H66" s="41" t="s">
        <v>439</v>
      </c>
      <c r="I66" s="42" t="s">
        <v>71</v>
      </c>
      <c r="J66" s="42" t="s">
        <v>19</v>
      </c>
      <c r="K66" s="42">
        <v>3</v>
      </c>
      <c r="L66" s="42" t="s">
        <v>29</v>
      </c>
      <c r="M66" s="11"/>
      <c r="N66" s="6">
        <f>$B66</f>
        <v>62</v>
      </c>
      <c r="O66" s="11"/>
      <c r="P66" s="11"/>
      <c r="Q66" s="11"/>
      <c r="R66" s="6"/>
      <c r="S66" s="6"/>
      <c r="T66" s="11"/>
      <c r="U66" s="6"/>
      <c r="V66" s="11"/>
      <c r="X66" s="6"/>
      <c r="Y66" s="6">
        <f>$D66</f>
        <v>45</v>
      </c>
      <c r="Z66" s="6"/>
      <c r="AA66" s="6"/>
      <c r="AB66" s="6"/>
      <c r="AC66" s="6"/>
      <c r="AD66" s="6"/>
      <c r="AE66" s="6"/>
      <c r="AF66" s="6"/>
      <c r="AG66" s="6"/>
    </row>
    <row r="67" spans="1:33" ht="15" customHeight="1" x14ac:dyDescent="0.3">
      <c r="A67" s="42">
        <v>196</v>
      </c>
      <c r="B67" s="42">
        <v>63</v>
      </c>
      <c r="C67" s="42"/>
      <c r="D67" s="42"/>
      <c r="E67" s="1">
        <v>1758</v>
      </c>
      <c r="F67" s="55">
        <v>3.8460648148148154E-2</v>
      </c>
      <c r="G67" s="41" t="s">
        <v>80</v>
      </c>
      <c r="H67" s="41" t="s">
        <v>416</v>
      </c>
      <c r="I67" s="42" t="s">
        <v>58</v>
      </c>
      <c r="J67" s="42" t="s">
        <v>25</v>
      </c>
      <c r="K67" s="42">
        <v>3</v>
      </c>
      <c r="L67" s="42" t="s">
        <v>29</v>
      </c>
      <c r="M67" s="11"/>
      <c r="N67" s="6"/>
      <c r="O67" s="6"/>
      <c r="P67" s="11"/>
      <c r="Q67" s="6"/>
      <c r="R67" s="6"/>
      <c r="S67" s="6"/>
      <c r="T67" s="11"/>
      <c r="U67" s="6"/>
      <c r="V67" s="6">
        <f>$B67</f>
        <v>63</v>
      </c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5" customHeight="1" x14ac:dyDescent="0.3">
      <c r="A68" s="42">
        <v>197</v>
      </c>
      <c r="B68" s="42">
        <v>64</v>
      </c>
      <c r="C68" s="42"/>
      <c r="D68" s="42"/>
      <c r="E68" s="1">
        <v>1263</v>
      </c>
      <c r="F68" s="55">
        <v>3.8703703703703705E-2</v>
      </c>
      <c r="G68" s="41" t="s">
        <v>82</v>
      </c>
      <c r="H68" s="41" t="s">
        <v>417</v>
      </c>
      <c r="I68" s="42" t="s">
        <v>58</v>
      </c>
      <c r="J68" s="42" t="s">
        <v>19</v>
      </c>
      <c r="K68" s="42">
        <v>3</v>
      </c>
      <c r="L68" s="42" t="s">
        <v>29</v>
      </c>
      <c r="M68" s="6"/>
      <c r="N68" s="6">
        <f>$B68</f>
        <v>64</v>
      </c>
      <c r="O68" s="6"/>
      <c r="P68" s="6"/>
      <c r="Q68" s="6"/>
      <c r="R68" s="6"/>
      <c r="S68" s="11"/>
      <c r="T68" s="11"/>
      <c r="U68" s="6"/>
      <c r="V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ht="15" customHeight="1" x14ac:dyDescent="0.3">
      <c r="A69" s="42">
        <v>200</v>
      </c>
      <c r="B69" s="42">
        <v>65</v>
      </c>
      <c r="C69" s="42"/>
      <c r="D69" s="42"/>
      <c r="E69" s="1">
        <v>1753</v>
      </c>
      <c r="F69" s="55">
        <v>3.8946759259259257E-2</v>
      </c>
      <c r="G69" s="41" t="s">
        <v>418</v>
      </c>
      <c r="H69" s="41" t="s">
        <v>198</v>
      </c>
      <c r="I69" s="42" t="s">
        <v>58</v>
      </c>
      <c r="J69" s="42" t="s">
        <v>25</v>
      </c>
      <c r="K69" s="42">
        <v>3</v>
      </c>
      <c r="L69" s="42" t="s">
        <v>29</v>
      </c>
      <c r="M69" s="11"/>
      <c r="N69" s="6"/>
      <c r="O69" s="11"/>
      <c r="P69" s="11"/>
      <c r="Q69" s="6"/>
      <c r="R69" s="6"/>
      <c r="S69" s="6"/>
      <c r="T69" s="11"/>
      <c r="U69" s="6"/>
      <c r="V69" s="6">
        <f>$B69</f>
        <v>65</v>
      </c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15" customHeight="1" x14ac:dyDescent="0.3">
      <c r="A70" s="42">
        <v>201</v>
      </c>
      <c r="B70" s="42">
        <v>66</v>
      </c>
      <c r="C70" s="42">
        <v>7</v>
      </c>
      <c r="D70" s="42">
        <v>46</v>
      </c>
      <c r="E70" s="1">
        <v>1253</v>
      </c>
      <c r="F70" s="55">
        <v>3.8993055555555552E-2</v>
      </c>
      <c r="G70" s="41" t="s">
        <v>92</v>
      </c>
      <c r="H70" s="41" t="s">
        <v>440</v>
      </c>
      <c r="I70" s="42" t="s">
        <v>71</v>
      </c>
      <c r="J70" s="42" t="s">
        <v>19</v>
      </c>
      <c r="K70" s="42">
        <v>3</v>
      </c>
      <c r="L70" s="42" t="s">
        <v>29</v>
      </c>
      <c r="M70" s="6"/>
      <c r="N70" s="6">
        <f>$B70</f>
        <v>66</v>
      </c>
      <c r="O70" s="6"/>
      <c r="P70" s="6"/>
      <c r="Q70" s="6"/>
      <c r="R70" s="6"/>
      <c r="S70" s="6"/>
      <c r="T70" s="11"/>
      <c r="U70" s="6"/>
      <c r="V70" s="11"/>
      <c r="X70" s="6"/>
      <c r="Y70" s="6">
        <f>$D70</f>
        <v>46</v>
      </c>
      <c r="Z70" s="6"/>
      <c r="AA70" s="6"/>
      <c r="AB70" s="6"/>
      <c r="AC70" s="6"/>
      <c r="AD70" s="6"/>
      <c r="AE70" s="6"/>
      <c r="AF70" s="6"/>
      <c r="AG70" s="6"/>
    </row>
    <row r="71" spans="1:33" ht="15" customHeight="1" x14ac:dyDescent="0.3">
      <c r="A71" s="42">
        <v>204</v>
      </c>
      <c r="B71" s="42">
        <v>67</v>
      </c>
      <c r="D71" s="42"/>
      <c r="E71" s="1">
        <v>1834</v>
      </c>
      <c r="F71" s="55">
        <v>3.9097222222222221E-2</v>
      </c>
      <c r="G71" s="41" t="s">
        <v>69</v>
      </c>
      <c r="H71" s="41" t="s">
        <v>419</v>
      </c>
      <c r="I71" s="42" t="s">
        <v>58</v>
      </c>
      <c r="J71" s="42" t="s">
        <v>25</v>
      </c>
      <c r="K71" s="42">
        <v>3</v>
      </c>
      <c r="L71" s="42" t="s">
        <v>29</v>
      </c>
      <c r="M71" s="11"/>
      <c r="N71" s="11"/>
      <c r="O71" s="11"/>
      <c r="P71" s="11"/>
      <c r="Q71" s="6"/>
      <c r="R71" s="6"/>
      <c r="S71" s="6"/>
      <c r="T71" s="11"/>
      <c r="U71" s="6"/>
      <c r="V71" s="6">
        <f>$B71</f>
        <v>67</v>
      </c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5" customHeight="1" x14ac:dyDescent="0.3">
      <c r="A72" s="42">
        <v>205</v>
      </c>
      <c r="B72" s="42">
        <v>68</v>
      </c>
      <c r="C72" s="42">
        <v>20</v>
      </c>
      <c r="D72" s="42">
        <v>47</v>
      </c>
      <c r="E72" s="1">
        <v>1293</v>
      </c>
      <c r="F72" s="55">
        <v>3.9108796296296294E-2</v>
      </c>
      <c r="G72" s="41" t="s">
        <v>175</v>
      </c>
      <c r="H72" s="41" t="s">
        <v>176</v>
      </c>
      <c r="I72" s="42" t="s">
        <v>67</v>
      </c>
      <c r="J72" s="42" t="s">
        <v>19</v>
      </c>
      <c r="K72" s="42">
        <v>3</v>
      </c>
      <c r="L72" s="42" t="s">
        <v>29</v>
      </c>
      <c r="M72" s="6"/>
      <c r="N72" s="6">
        <f>$B72</f>
        <v>68</v>
      </c>
      <c r="O72" s="6"/>
      <c r="P72" s="6"/>
      <c r="Q72" s="6"/>
      <c r="R72" s="6"/>
      <c r="S72" s="6"/>
      <c r="T72" s="6"/>
      <c r="U72" s="6"/>
      <c r="V72" s="6"/>
      <c r="X72" s="6"/>
      <c r="Y72" s="6">
        <f>$D72</f>
        <v>47</v>
      </c>
      <c r="Z72" s="6"/>
      <c r="AA72" s="6"/>
      <c r="AB72" s="6"/>
      <c r="AC72" s="6"/>
      <c r="AD72" s="6"/>
      <c r="AE72" s="6"/>
      <c r="AF72" s="6"/>
      <c r="AG72" s="6"/>
    </row>
    <row r="73" spans="1:33" ht="15" customHeight="1" x14ac:dyDescent="0.3">
      <c r="A73" s="42">
        <v>206</v>
      </c>
      <c r="B73" s="42">
        <v>69</v>
      </c>
      <c r="C73" s="42">
        <v>8</v>
      </c>
      <c r="D73" s="42">
        <v>48</v>
      </c>
      <c r="E73" s="1">
        <v>1966</v>
      </c>
      <c r="F73" s="55">
        <v>3.923611111111111E-2</v>
      </c>
      <c r="G73" s="41" t="s">
        <v>441</v>
      </c>
      <c r="H73" s="41" t="s">
        <v>442</v>
      </c>
      <c r="I73" s="42" t="s">
        <v>71</v>
      </c>
      <c r="J73" s="42" t="s">
        <v>31</v>
      </c>
      <c r="K73" s="42">
        <v>3</v>
      </c>
      <c r="L73" s="42" t="s">
        <v>29</v>
      </c>
      <c r="M73" s="11"/>
      <c r="N73" s="6"/>
      <c r="O73" s="6">
        <f>$B73</f>
        <v>69</v>
      </c>
      <c r="P73" s="11"/>
      <c r="Q73" s="6"/>
      <c r="R73" s="6"/>
      <c r="S73" s="6"/>
      <c r="T73" s="11"/>
      <c r="U73" s="6"/>
      <c r="V73" s="6"/>
      <c r="X73" s="6"/>
      <c r="Y73" s="6"/>
      <c r="Z73" s="6">
        <f>$D73</f>
        <v>48</v>
      </c>
      <c r="AA73" s="6"/>
      <c r="AB73" s="6"/>
      <c r="AC73" s="6"/>
      <c r="AD73" s="6"/>
      <c r="AE73" s="6"/>
      <c r="AF73" s="6"/>
      <c r="AG73" s="6"/>
    </row>
    <row r="74" spans="1:33" ht="15" customHeight="1" x14ac:dyDescent="0.3">
      <c r="A74" s="42">
        <v>207</v>
      </c>
      <c r="B74" s="42">
        <v>70</v>
      </c>
      <c r="C74" s="42">
        <v>19</v>
      </c>
      <c r="D74" s="42">
        <v>49</v>
      </c>
      <c r="E74" s="1">
        <v>1967</v>
      </c>
      <c r="F74" s="55">
        <v>3.9479166666666662E-2</v>
      </c>
      <c r="G74" s="41" t="s">
        <v>128</v>
      </c>
      <c r="H74" s="41" t="s">
        <v>93</v>
      </c>
      <c r="I74" s="42" t="s">
        <v>68</v>
      </c>
      <c r="J74" s="42" t="s">
        <v>31</v>
      </c>
      <c r="K74" s="42">
        <v>3</v>
      </c>
      <c r="L74" s="42" t="s">
        <v>29</v>
      </c>
      <c r="M74" s="6"/>
      <c r="N74" s="11"/>
      <c r="O74" s="6">
        <f>$B74</f>
        <v>70</v>
      </c>
      <c r="P74" s="6"/>
      <c r="Q74" s="6"/>
      <c r="R74" s="6"/>
      <c r="S74" s="11"/>
      <c r="T74" s="6"/>
      <c r="U74" s="6"/>
      <c r="V74" s="6"/>
      <c r="X74" s="6"/>
      <c r="Y74" s="6"/>
      <c r="Z74" s="6">
        <f>$D74</f>
        <v>49</v>
      </c>
      <c r="AA74" s="6"/>
      <c r="AB74" s="6"/>
      <c r="AC74" s="6"/>
      <c r="AD74" s="6"/>
      <c r="AE74" s="6"/>
      <c r="AF74" s="6"/>
      <c r="AG74" s="6"/>
    </row>
    <row r="75" spans="1:33" ht="15" customHeight="1" x14ac:dyDescent="0.3">
      <c r="A75" s="42">
        <v>209</v>
      </c>
      <c r="B75" s="42">
        <v>71</v>
      </c>
      <c r="D75" s="42"/>
      <c r="E75" s="1">
        <v>1829</v>
      </c>
      <c r="F75" s="55">
        <v>3.9606481481481486E-2</v>
      </c>
      <c r="G75" s="41" t="s">
        <v>66</v>
      </c>
      <c r="H75" s="41" t="s">
        <v>420</v>
      </c>
      <c r="I75" s="42" t="s">
        <v>58</v>
      </c>
      <c r="J75" s="42" t="s">
        <v>25</v>
      </c>
      <c r="K75" s="42">
        <v>3</v>
      </c>
      <c r="L75" s="42" t="s">
        <v>29</v>
      </c>
      <c r="M75" s="11"/>
      <c r="N75" s="6"/>
      <c r="O75" s="11"/>
      <c r="P75" s="11"/>
      <c r="Q75" s="6"/>
      <c r="R75" s="6"/>
      <c r="S75" s="6"/>
      <c r="T75" s="6"/>
      <c r="U75" s="11"/>
      <c r="V75" s="6">
        <f>$B75</f>
        <v>71</v>
      </c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5" customHeight="1" x14ac:dyDescent="0.3">
      <c r="A76" s="42">
        <v>211</v>
      </c>
      <c r="B76" s="42">
        <v>72</v>
      </c>
      <c r="D76" s="42"/>
      <c r="E76" s="1">
        <v>1854</v>
      </c>
      <c r="F76" s="55">
        <v>3.9780092592592596E-2</v>
      </c>
      <c r="G76" s="41" t="s">
        <v>70</v>
      </c>
      <c r="H76" s="41" t="s">
        <v>113</v>
      </c>
      <c r="I76" s="42" t="s">
        <v>58</v>
      </c>
      <c r="J76" s="42" t="s">
        <v>17</v>
      </c>
      <c r="K76" s="42">
        <v>3</v>
      </c>
      <c r="L76" s="42" t="s">
        <v>29</v>
      </c>
      <c r="M76" s="6">
        <f>$B76</f>
        <v>72</v>
      </c>
      <c r="N76" s="11"/>
      <c r="O76" s="6"/>
      <c r="P76" s="6"/>
      <c r="Q76" s="11"/>
      <c r="R76" s="6"/>
      <c r="S76" s="11"/>
      <c r="T76" s="11"/>
      <c r="U76" s="6"/>
      <c r="V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5" customHeight="1" x14ac:dyDescent="0.3">
      <c r="A77" s="42">
        <v>212</v>
      </c>
      <c r="B77" s="42">
        <v>73</v>
      </c>
      <c r="C77" s="42">
        <v>9</v>
      </c>
      <c r="D77" s="42">
        <v>50</v>
      </c>
      <c r="E77" s="1">
        <v>1853</v>
      </c>
      <c r="F77" s="55">
        <v>3.9849537037037037E-2</v>
      </c>
      <c r="G77" s="41" t="s">
        <v>167</v>
      </c>
      <c r="H77" s="41" t="s">
        <v>168</v>
      </c>
      <c r="I77" s="42" t="s">
        <v>71</v>
      </c>
      <c r="J77" s="42" t="s">
        <v>17</v>
      </c>
      <c r="K77" s="42">
        <v>3</v>
      </c>
      <c r="L77" s="42" t="s">
        <v>29</v>
      </c>
      <c r="M77" s="6">
        <f>$B77</f>
        <v>73</v>
      </c>
      <c r="N77" s="6"/>
      <c r="O77" s="11"/>
      <c r="P77" s="11"/>
      <c r="Q77" s="6"/>
      <c r="R77" s="6"/>
      <c r="S77" s="6"/>
      <c r="T77" s="11"/>
      <c r="U77" s="6"/>
      <c r="V77" s="11"/>
      <c r="X77" s="6">
        <f>$D77</f>
        <v>50</v>
      </c>
      <c r="Y77" s="6"/>
      <c r="Z77" s="6"/>
      <c r="AA77" s="6"/>
      <c r="AB77" s="6"/>
      <c r="AC77" s="6"/>
      <c r="AD77" s="6"/>
      <c r="AE77" s="6"/>
      <c r="AF77" s="6"/>
      <c r="AG77" s="6"/>
    </row>
    <row r="78" spans="1:33" ht="15" customHeight="1" x14ac:dyDescent="0.3">
      <c r="A78" s="42">
        <v>213</v>
      </c>
      <c r="B78" s="42">
        <v>74</v>
      </c>
      <c r="C78" s="42">
        <v>20</v>
      </c>
      <c r="D78" s="42">
        <v>51</v>
      </c>
      <c r="E78" s="1">
        <v>1245</v>
      </c>
      <c r="F78" s="55">
        <v>3.9942129629629626E-2</v>
      </c>
      <c r="G78" s="41" t="s">
        <v>116</v>
      </c>
      <c r="H78" s="41" t="s">
        <v>443</v>
      </c>
      <c r="I78" s="42" t="s">
        <v>68</v>
      </c>
      <c r="J78" s="42" t="s">
        <v>19</v>
      </c>
      <c r="K78" s="42">
        <v>3</v>
      </c>
      <c r="L78" s="42" t="s">
        <v>29</v>
      </c>
      <c r="M78" s="11"/>
      <c r="N78" s="6">
        <f>$B78</f>
        <v>74</v>
      </c>
      <c r="O78" s="11"/>
      <c r="P78" s="11"/>
      <c r="Q78" s="6"/>
      <c r="R78" s="6"/>
      <c r="S78" s="6"/>
      <c r="T78" s="11"/>
      <c r="U78" s="6"/>
      <c r="V78" s="6"/>
      <c r="X78" s="6"/>
      <c r="Y78" s="6">
        <f>$D78</f>
        <v>51</v>
      </c>
      <c r="Z78" s="6"/>
      <c r="AA78" s="6"/>
      <c r="AB78" s="6"/>
      <c r="AC78" s="6"/>
      <c r="AD78" s="6"/>
      <c r="AE78" s="6"/>
      <c r="AF78" s="6"/>
      <c r="AG78" s="6"/>
    </row>
    <row r="79" spans="1:33" ht="15" customHeight="1" x14ac:dyDescent="0.3">
      <c r="A79" s="42">
        <v>214</v>
      </c>
      <c r="B79" s="42">
        <v>75</v>
      </c>
      <c r="C79" s="42">
        <v>21</v>
      </c>
      <c r="D79" s="42">
        <v>52</v>
      </c>
      <c r="E79" s="1">
        <v>1757</v>
      </c>
      <c r="F79" s="55">
        <v>4.0057870370370369E-2</v>
      </c>
      <c r="G79" s="41" t="s">
        <v>89</v>
      </c>
      <c r="H79" s="41" t="s">
        <v>416</v>
      </c>
      <c r="I79" s="42" t="s">
        <v>67</v>
      </c>
      <c r="J79" s="42" t="s">
        <v>25</v>
      </c>
      <c r="K79" s="42">
        <v>3</v>
      </c>
      <c r="L79" s="42" t="s">
        <v>29</v>
      </c>
      <c r="M79" s="6"/>
      <c r="N79" s="6"/>
      <c r="O79" s="6"/>
      <c r="P79" s="6"/>
      <c r="Q79" s="6"/>
      <c r="R79" s="6"/>
      <c r="S79" s="6"/>
      <c r="T79" s="6"/>
      <c r="U79" s="6"/>
      <c r="V79" s="6">
        <f>$B79</f>
        <v>75</v>
      </c>
      <c r="X79" s="6"/>
      <c r="Y79" s="6"/>
      <c r="Z79" s="6"/>
      <c r="AA79" s="6"/>
      <c r="AB79" s="6"/>
      <c r="AC79" s="6"/>
      <c r="AD79" s="6"/>
      <c r="AE79" s="6"/>
      <c r="AF79" s="6"/>
      <c r="AG79" s="6">
        <f>$D79</f>
        <v>52</v>
      </c>
    </row>
    <row r="80" spans="1:33" ht="15" customHeight="1" x14ac:dyDescent="0.3">
      <c r="A80" s="42">
        <v>217</v>
      </c>
      <c r="B80" s="42">
        <v>76</v>
      </c>
      <c r="C80" s="42">
        <v>21</v>
      </c>
      <c r="D80" s="42">
        <v>53</v>
      </c>
      <c r="E80" s="1">
        <v>1775</v>
      </c>
      <c r="F80" s="55">
        <v>4.0185185185185185E-2</v>
      </c>
      <c r="G80" s="41" t="s">
        <v>89</v>
      </c>
      <c r="H80" s="41" t="s">
        <v>178</v>
      </c>
      <c r="I80" s="42" t="s">
        <v>68</v>
      </c>
      <c r="J80" s="42" t="s">
        <v>25</v>
      </c>
      <c r="K80" s="42">
        <v>3</v>
      </c>
      <c r="L80" s="42" t="s">
        <v>29</v>
      </c>
      <c r="M80" s="6"/>
      <c r="N80" s="11"/>
      <c r="O80" s="6"/>
      <c r="P80" s="6"/>
      <c r="Q80" s="11"/>
      <c r="R80" s="6"/>
      <c r="S80" s="6"/>
      <c r="T80" s="6"/>
      <c r="U80" s="6"/>
      <c r="V80" s="6">
        <f>$B80</f>
        <v>76</v>
      </c>
      <c r="X80" s="6"/>
      <c r="Y80" s="6"/>
      <c r="Z80" s="6"/>
      <c r="AA80" s="6"/>
      <c r="AB80" s="6"/>
      <c r="AC80" s="6"/>
      <c r="AD80" s="6"/>
      <c r="AE80" s="6"/>
      <c r="AF80" s="6"/>
      <c r="AG80" s="6">
        <f>$D80</f>
        <v>53</v>
      </c>
    </row>
    <row r="81" spans="1:33" ht="15" customHeight="1" x14ac:dyDescent="0.3">
      <c r="A81" s="42">
        <v>219</v>
      </c>
      <c r="B81" s="42">
        <v>77</v>
      </c>
      <c r="C81" s="42">
        <v>22</v>
      </c>
      <c r="D81" s="42">
        <v>54</v>
      </c>
      <c r="E81" s="1">
        <v>1774</v>
      </c>
      <c r="F81" s="55">
        <v>4.0486111111111112E-2</v>
      </c>
      <c r="G81" s="41" t="s">
        <v>444</v>
      </c>
      <c r="H81" s="41" t="s">
        <v>445</v>
      </c>
      <c r="I81" s="42" t="s">
        <v>68</v>
      </c>
      <c r="J81" s="42" t="s">
        <v>25</v>
      </c>
      <c r="K81" s="42">
        <v>3</v>
      </c>
      <c r="L81" s="42" t="s">
        <v>29</v>
      </c>
      <c r="M81" s="6"/>
      <c r="N81" s="6"/>
      <c r="O81" s="11"/>
      <c r="P81" s="11"/>
      <c r="Q81" s="6"/>
      <c r="R81" s="6"/>
      <c r="S81" s="6"/>
      <c r="T81" s="6"/>
      <c r="U81" s="6"/>
      <c r="V81" s="6">
        <f>$B81</f>
        <v>77</v>
      </c>
      <c r="X81" s="6"/>
      <c r="Y81" s="6"/>
      <c r="Z81" s="6"/>
      <c r="AA81" s="6"/>
      <c r="AB81" s="6"/>
      <c r="AC81" s="6"/>
      <c r="AD81" s="6"/>
      <c r="AE81" s="6"/>
      <c r="AF81" s="6"/>
      <c r="AG81" s="6">
        <f>$D81</f>
        <v>54</v>
      </c>
    </row>
    <row r="82" spans="1:33" ht="15" customHeight="1" x14ac:dyDescent="0.3">
      <c r="A82" s="42">
        <v>222</v>
      </c>
      <c r="B82" s="42">
        <v>78</v>
      </c>
      <c r="C82" s="42">
        <v>10</v>
      </c>
      <c r="D82" s="42">
        <v>55</v>
      </c>
      <c r="E82" s="1">
        <v>1776</v>
      </c>
      <c r="F82" s="55">
        <v>4.083333333333334E-2</v>
      </c>
      <c r="G82" s="41" t="s">
        <v>83</v>
      </c>
      <c r="H82" s="41" t="s">
        <v>446</v>
      </c>
      <c r="I82" s="42" t="s">
        <v>71</v>
      </c>
      <c r="J82" s="42" t="s">
        <v>25</v>
      </c>
      <c r="K82" s="42">
        <v>3</v>
      </c>
      <c r="L82" s="42" t="s">
        <v>29</v>
      </c>
      <c r="M82" s="11"/>
      <c r="N82" s="6"/>
      <c r="O82" s="11"/>
      <c r="P82" s="11"/>
      <c r="Q82" s="6"/>
      <c r="R82" s="6"/>
      <c r="S82" s="6"/>
      <c r="T82" s="11"/>
      <c r="U82" s="6"/>
      <c r="V82" s="6">
        <f>$B82</f>
        <v>78</v>
      </c>
      <c r="X82" s="6"/>
      <c r="Y82" s="6"/>
      <c r="Z82" s="6"/>
      <c r="AA82" s="6"/>
      <c r="AB82" s="6"/>
      <c r="AC82" s="6"/>
      <c r="AD82" s="6"/>
      <c r="AE82" s="6"/>
      <c r="AF82" s="6"/>
      <c r="AG82" s="6">
        <f>$D82</f>
        <v>55</v>
      </c>
    </row>
    <row r="83" spans="1:33" ht="15" customHeight="1" x14ac:dyDescent="0.3">
      <c r="A83" s="42">
        <v>223</v>
      </c>
      <c r="B83" s="42">
        <v>79</v>
      </c>
      <c r="C83" s="42">
        <v>23</v>
      </c>
      <c r="D83" s="42">
        <v>56</v>
      </c>
      <c r="E83" s="1">
        <v>1761</v>
      </c>
      <c r="F83" s="56">
        <v>4.1851851851851848E-2</v>
      </c>
      <c r="G83" s="41" t="s">
        <v>73</v>
      </c>
      <c r="H83" s="41" t="s">
        <v>190</v>
      </c>
      <c r="I83" s="42" t="s">
        <v>68</v>
      </c>
      <c r="J83" s="42" t="s">
        <v>25</v>
      </c>
      <c r="K83" s="42">
        <v>3</v>
      </c>
      <c r="L83" s="42" t="s">
        <v>29</v>
      </c>
      <c r="M83" s="11"/>
      <c r="N83" s="6"/>
      <c r="O83" s="11"/>
      <c r="P83" s="11"/>
      <c r="Q83" s="6"/>
      <c r="R83" s="6"/>
      <c r="S83" s="6"/>
      <c r="T83" s="11"/>
      <c r="U83" s="6"/>
      <c r="V83" s="6">
        <f>$B83</f>
        <v>79</v>
      </c>
      <c r="X83" s="6"/>
      <c r="Y83" s="6"/>
      <c r="Z83" s="6"/>
      <c r="AA83" s="6"/>
      <c r="AB83" s="6"/>
      <c r="AC83" s="6"/>
      <c r="AD83" s="6"/>
      <c r="AE83" s="6"/>
      <c r="AF83" s="6"/>
      <c r="AG83" s="6">
        <f>$D83</f>
        <v>56</v>
      </c>
    </row>
    <row r="84" spans="1:33" ht="15" customHeight="1" x14ac:dyDescent="0.3">
      <c r="A84" s="42">
        <v>224</v>
      </c>
      <c r="B84" s="42">
        <v>80</v>
      </c>
      <c r="D84" s="42"/>
      <c r="E84" s="1">
        <v>1822</v>
      </c>
      <c r="F84" s="56">
        <v>4.1851851851851848E-2</v>
      </c>
      <c r="G84" s="41" t="s">
        <v>115</v>
      </c>
      <c r="H84" s="41" t="s">
        <v>61</v>
      </c>
      <c r="I84" s="42" t="s">
        <v>58</v>
      </c>
      <c r="J84" s="42" t="s">
        <v>25</v>
      </c>
      <c r="K84" s="42">
        <v>3</v>
      </c>
      <c r="L84" s="42" t="s">
        <v>29</v>
      </c>
      <c r="M84" s="6"/>
      <c r="N84" s="6"/>
      <c r="O84" s="6"/>
      <c r="P84" s="6"/>
      <c r="Q84" s="6"/>
      <c r="R84" s="6"/>
      <c r="S84" s="6"/>
      <c r="T84" s="11"/>
      <c r="U84" s="6"/>
      <c r="V84" s="6">
        <f>$B84</f>
        <v>80</v>
      </c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15" customHeight="1" x14ac:dyDescent="0.3">
      <c r="A85" s="42">
        <v>225</v>
      </c>
      <c r="B85" s="42">
        <v>81</v>
      </c>
      <c r="C85" s="42">
        <v>24</v>
      </c>
      <c r="D85" s="42">
        <v>57</v>
      </c>
      <c r="E85" s="1">
        <v>1939</v>
      </c>
      <c r="F85" s="56">
        <v>4.189814814814815E-2</v>
      </c>
      <c r="G85" s="41" t="s">
        <v>181</v>
      </c>
      <c r="H85" s="41" t="s">
        <v>182</v>
      </c>
      <c r="I85" s="42" t="s">
        <v>68</v>
      </c>
      <c r="J85" s="42" t="s">
        <v>21</v>
      </c>
      <c r="K85" s="42">
        <v>3</v>
      </c>
      <c r="L85" s="42" t="s">
        <v>29</v>
      </c>
      <c r="M85" s="6"/>
      <c r="N85" s="6"/>
      <c r="O85" s="6"/>
      <c r="P85" s="6"/>
      <c r="Q85" s="6"/>
      <c r="R85" s="6"/>
      <c r="S85" s="11"/>
      <c r="T85" s="6"/>
      <c r="U85" s="6">
        <f>$B85</f>
        <v>81</v>
      </c>
      <c r="V85" s="6"/>
      <c r="X85" s="6"/>
      <c r="Y85" s="6"/>
      <c r="Z85" s="6"/>
      <c r="AA85" s="6"/>
      <c r="AB85" s="6"/>
      <c r="AC85" s="6"/>
      <c r="AD85" s="6"/>
      <c r="AE85" s="6"/>
      <c r="AF85" s="6">
        <f>$D85</f>
        <v>57</v>
      </c>
      <c r="AG85" s="6"/>
    </row>
    <row r="86" spans="1:33" ht="15" customHeight="1" x14ac:dyDescent="0.3">
      <c r="A86" s="42">
        <v>227</v>
      </c>
      <c r="B86" s="42">
        <v>82</v>
      </c>
      <c r="C86" s="42">
        <v>22</v>
      </c>
      <c r="D86" s="42">
        <v>58</v>
      </c>
      <c r="E86" s="1">
        <v>1861</v>
      </c>
      <c r="F86" s="56">
        <v>4.1967592592592591E-2</v>
      </c>
      <c r="G86" s="41" t="s">
        <v>191</v>
      </c>
      <c r="H86" s="41" t="s">
        <v>192</v>
      </c>
      <c r="I86" s="42" t="s">
        <v>67</v>
      </c>
      <c r="J86" s="42" t="s">
        <v>17</v>
      </c>
      <c r="K86" s="42">
        <v>3</v>
      </c>
      <c r="L86" s="42" t="s">
        <v>29</v>
      </c>
      <c r="M86" s="6">
        <f>$B86</f>
        <v>82</v>
      </c>
      <c r="N86" s="6"/>
      <c r="O86" s="6"/>
      <c r="P86" s="6"/>
      <c r="Q86" s="6"/>
      <c r="R86" s="6"/>
      <c r="S86" s="11"/>
      <c r="T86" s="11"/>
      <c r="U86" s="6"/>
      <c r="V86" s="11"/>
      <c r="X86" s="6">
        <f>$D86</f>
        <v>58</v>
      </c>
      <c r="Y86" s="6"/>
      <c r="Z86" s="6"/>
      <c r="AA86" s="6"/>
      <c r="AB86" s="6"/>
      <c r="AC86" s="6"/>
      <c r="AD86" s="6"/>
      <c r="AE86" s="6"/>
      <c r="AF86" s="6"/>
      <c r="AG86" s="6"/>
    </row>
    <row r="87" spans="1:33" ht="15" customHeight="1" x14ac:dyDescent="0.3">
      <c r="A87" s="42">
        <v>228</v>
      </c>
      <c r="B87" s="42">
        <v>83</v>
      </c>
      <c r="C87" s="42">
        <v>25</v>
      </c>
      <c r="D87" s="42">
        <v>59</v>
      </c>
      <c r="E87" s="1">
        <v>2133</v>
      </c>
      <c r="F87" s="56">
        <v>4.2048611111111113E-2</v>
      </c>
      <c r="G87" s="41" t="s">
        <v>447</v>
      </c>
      <c r="H87" s="41" t="s">
        <v>448</v>
      </c>
      <c r="I87" s="42" t="s">
        <v>68</v>
      </c>
      <c r="J87" s="42" t="s">
        <v>21</v>
      </c>
      <c r="K87" s="42">
        <v>3</v>
      </c>
      <c r="L87" s="42" t="s">
        <v>29</v>
      </c>
      <c r="M87" s="6"/>
      <c r="N87" s="6"/>
      <c r="O87" s="6"/>
      <c r="P87" s="6"/>
      <c r="Q87" s="11"/>
      <c r="R87" s="6"/>
      <c r="S87" s="11"/>
      <c r="T87" s="6"/>
      <c r="U87" s="6">
        <f>$B87</f>
        <v>83</v>
      </c>
      <c r="V87" s="11"/>
      <c r="X87" s="6"/>
      <c r="Y87" s="6"/>
      <c r="Z87" s="6"/>
      <c r="AA87" s="6"/>
      <c r="AB87" s="6"/>
      <c r="AC87" s="6"/>
      <c r="AD87" s="6"/>
      <c r="AE87" s="6"/>
      <c r="AF87" s="6">
        <f>$D87</f>
        <v>59</v>
      </c>
      <c r="AG87" s="6"/>
    </row>
    <row r="88" spans="1:33" ht="15" customHeight="1" x14ac:dyDescent="0.3">
      <c r="A88" s="42">
        <v>229</v>
      </c>
      <c r="B88" s="42">
        <v>84</v>
      </c>
      <c r="C88" s="42">
        <v>11</v>
      </c>
      <c r="D88" s="42">
        <v>60</v>
      </c>
      <c r="E88" s="1">
        <v>1830</v>
      </c>
      <c r="F88" s="56">
        <v>4.2094907407407407E-2</v>
      </c>
      <c r="G88" s="41" t="s">
        <v>355</v>
      </c>
      <c r="H88" s="41" t="s">
        <v>356</v>
      </c>
      <c r="I88" s="42" t="s">
        <v>71</v>
      </c>
      <c r="J88" s="42" t="s">
        <v>25</v>
      </c>
      <c r="K88" s="42">
        <v>3</v>
      </c>
      <c r="L88" s="42" t="s">
        <v>29</v>
      </c>
      <c r="M88" s="11"/>
      <c r="N88" s="6"/>
      <c r="O88" s="11"/>
      <c r="P88" s="11"/>
      <c r="Q88" s="6"/>
      <c r="R88" s="6"/>
      <c r="S88" s="11"/>
      <c r="T88" s="11"/>
      <c r="U88" s="6"/>
      <c r="V88" s="6">
        <f>$B88</f>
        <v>84</v>
      </c>
      <c r="X88" s="6"/>
      <c r="Y88" s="6"/>
      <c r="Z88" s="6"/>
      <c r="AA88" s="6"/>
      <c r="AB88" s="6"/>
      <c r="AC88" s="6"/>
      <c r="AD88" s="6"/>
      <c r="AE88" s="6"/>
      <c r="AF88" s="6"/>
      <c r="AG88" s="6">
        <f>$D88</f>
        <v>60</v>
      </c>
    </row>
    <row r="89" spans="1:33" ht="15" customHeight="1" x14ac:dyDescent="0.3">
      <c r="A89" s="42">
        <v>230</v>
      </c>
      <c r="B89" s="42">
        <v>85</v>
      </c>
      <c r="C89" s="42">
        <v>12</v>
      </c>
      <c r="D89" s="42">
        <v>61</v>
      </c>
      <c r="E89" s="1">
        <v>1938</v>
      </c>
      <c r="F89" s="56">
        <v>4.2442129629629628E-2</v>
      </c>
      <c r="G89" s="41" t="s">
        <v>186</v>
      </c>
      <c r="H89" s="41" t="s">
        <v>187</v>
      </c>
      <c r="I89" s="42" t="s">
        <v>71</v>
      </c>
      <c r="J89" s="42" t="s">
        <v>21</v>
      </c>
      <c r="K89" s="42">
        <v>3</v>
      </c>
      <c r="L89" s="42" t="s">
        <v>29</v>
      </c>
      <c r="M89" s="11"/>
      <c r="N89" s="6"/>
      <c r="O89" s="11"/>
      <c r="P89" s="11"/>
      <c r="Q89" s="6"/>
      <c r="R89" s="6"/>
      <c r="S89" s="6"/>
      <c r="T89" s="11"/>
      <c r="U89" s="6">
        <f>$B89</f>
        <v>85</v>
      </c>
      <c r="V89" s="6"/>
      <c r="X89" s="6"/>
      <c r="Y89" s="6"/>
      <c r="Z89" s="6"/>
      <c r="AA89" s="6"/>
      <c r="AB89" s="6"/>
      <c r="AC89" s="6"/>
      <c r="AD89" s="6"/>
      <c r="AE89" s="6"/>
      <c r="AF89" s="6">
        <f>$D89</f>
        <v>61</v>
      </c>
      <c r="AG89" s="6"/>
    </row>
    <row r="90" spans="1:33" ht="15" customHeight="1" x14ac:dyDescent="0.3">
      <c r="A90" s="42">
        <v>231</v>
      </c>
      <c r="B90" s="42">
        <v>86</v>
      </c>
      <c r="D90" s="42"/>
      <c r="E90" s="1">
        <v>1940</v>
      </c>
      <c r="F90" s="56">
        <v>4.2453703703703702E-2</v>
      </c>
      <c r="G90" s="41" t="s">
        <v>111</v>
      </c>
      <c r="H90" s="41" t="s">
        <v>112</v>
      </c>
      <c r="I90" s="42" t="s">
        <v>58</v>
      </c>
      <c r="J90" s="42" t="s">
        <v>21</v>
      </c>
      <c r="K90" s="42">
        <v>3</v>
      </c>
      <c r="L90" s="42" t="s">
        <v>29</v>
      </c>
      <c r="M90" s="11"/>
      <c r="N90" s="11"/>
      <c r="O90" s="11"/>
      <c r="P90" s="11"/>
      <c r="Q90" s="6"/>
      <c r="R90" s="6"/>
      <c r="S90" s="11"/>
      <c r="T90" s="11"/>
      <c r="U90" s="6">
        <f>$B90</f>
        <v>86</v>
      </c>
      <c r="V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5" customHeight="1" x14ac:dyDescent="0.3">
      <c r="A91" s="42">
        <v>232</v>
      </c>
      <c r="B91" s="42">
        <v>87</v>
      </c>
      <c r="D91" s="42"/>
      <c r="E91" s="1">
        <v>1856</v>
      </c>
      <c r="F91" s="56">
        <v>4.2592592592592592E-2</v>
      </c>
      <c r="G91" s="41" t="s">
        <v>116</v>
      </c>
      <c r="H91" s="41" t="s">
        <v>117</v>
      </c>
      <c r="I91" s="42" t="s">
        <v>58</v>
      </c>
      <c r="J91" s="42" t="s">
        <v>17</v>
      </c>
      <c r="K91" s="42">
        <v>3</v>
      </c>
      <c r="L91" s="42" t="s">
        <v>29</v>
      </c>
      <c r="M91" s="6">
        <f>$B91</f>
        <v>87</v>
      </c>
      <c r="N91" s="11"/>
      <c r="O91" s="6"/>
      <c r="P91" s="6"/>
      <c r="Q91" s="6"/>
      <c r="R91" s="6"/>
      <c r="S91" s="6"/>
      <c r="T91" s="11"/>
      <c r="U91" s="6"/>
      <c r="V91" s="11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5" customHeight="1" x14ac:dyDescent="0.3">
      <c r="A92" s="42">
        <v>233</v>
      </c>
      <c r="B92" s="42">
        <v>88</v>
      </c>
      <c r="C92" s="42">
        <v>23</v>
      </c>
      <c r="D92" s="42">
        <v>62</v>
      </c>
      <c r="E92" s="1">
        <v>1831</v>
      </c>
      <c r="F92" s="56">
        <v>4.297453703703704E-2</v>
      </c>
      <c r="G92" s="41" t="s">
        <v>449</v>
      </c>
      <c r="H92" s="41" t="s">
        <v>450</v>
      </c>
      <c r="I92" s="42" t="s">
        <v>67</v>
      </c>
      <c r="J92" s="42" t="s">
        <v>25</v>
      </c>
      <c r="K92" s="42">
        <v>3</v>
      </c>
      <c r="L92" s="42" t="s">
        <v>29</v>
      </c>
      <c r="M92" s="6"/>
      <c r="N92" s="6"/>
      <c r="O92" s="6"/>
      <c r="P92" s="6"/>
      <c r="Q92" s="6"/>
      <c r="R92" s="6"/>
      <c r="S92" s="11"/>
      <c r="T92" s="6"/>
      <c r="U92" s="6"/>
      <c r="V92" s="6">
        <f>$B92</f>
        <v>88</v>
      </c>
      <c r="X92" s="6"/>
      <c r="Y92" s="6"/>
      <c r="Z92" s="6"/>
      <c r="AA92" s="6"/>
      <c r="AB92" s="6"/>
      <c r="AC92" s="6"/>
      <c r="AD92" s="6"/>
      <c r="AE92" s="6"/>
      <c r="AF92" s="6"/>
      <c r="AG92" s="6">
        <f>$D92</f>
        <v>62</v>
      </c>
    </row>
    <row r="93" spans="1:33" ht="15" customHeight="1" x14ac:dyDescent="0.3">
      <c r="A93" s="42">
        <v>234</v>
      </c>
      <c r="B93" s="42">
        <v>89</v>
      </c>
      <c r="C93" s="42">
        <v>26</v>
      </c>
      <c r="D93" s="42">
        <v>63</v>
      </c>
      <c r="E93" s="1">
        <v>1865</v>
      </c>
      <c r="F93" s="56">
        <v>4.3194444444444445E-2</v>
      </c>
      <c r="G93" s="41" t="s">
        <v>76</v>
      </c>
      <c r="H93" s="41" t="s">
        <v>193</v>
      </c>
      <c r="I93" s="42" t="s">
        <v>68</v>
      </c>
      <c r="J93" s="42" t="s">
        <v>17</v>
      </c>
      <c r="K93" s="42">
        <v>3</v>
      </c>
      <c r="L93" s="42" t="s">
        <v>29</v>
      </c>
      <c r="M93" s="6">
        <f>$B93</f>
        <v>89</v>
      </c>
      <c r="N93" s="6"/>
      <c r="O93" s="6"/>
      <c r="P93" s="6"/>
      <c r="Q93" s="6"/>
      <c r="R93" s="6"/>
      <c r="S93" s="11"/>
      <c r="T93" s="6"/>
      <c r="U93" s="6"/>
      <c r="V93" s="6"/>
      <c r="X93" s="6">
        <f>$D93</f>
        <v>63</v>
      </c>
      <c r="Y93" s="6"/>
      <c r="Z93" s="6"/>
      <c r="AA93" s="6"/>
      <c r="AB93" s="6"/>
      <c r="AC93" s="6"/>
      <c r="AD93" s="6"/>
      <c r="AE93" s="6"/>
      <c r="AF93" s="6"/>
      <c r="AG93" s="6"/>
    </row>
    <row r="94" spans="1:33" ht="15" customHeight="1" x14ac:dyDescent="0.3">
      <c r="A94" s="42">
        <v>235</v>
      </c>
      <c r="B94" s="42">
        <v>90</v>
      </c>
      <c r="C94" s="42">
        <v>1</v>
      </c>
      <c r="D94" s="42">
        <v>64</v>
      </c>
      <c r="E94" s="1">
        <v>1233</v>
      </c>
      <c r="F94" s="56">
        <v>4.3217592592592592E-2</v>
      </c>
      <c r="G94" s="41" t="s">
        <v>183</v>
      </c>
      <c r="H94" s="41" t="s">
        <v>184</v>
      </c>
      <c r="I94" s="42" t="s">
        <v>185</v>
      </c>
      <c r="J94" s="42" t="s">
        <v>19</v>
      </c>
      <c r="K94" s="42">
        <v>3</v>
      </c>
      <c r="L94" s="42" t="s">
        <v>29</v>
      </c>
      <c r="M94" s="11"/>
      <c r="N94" s="6">
        <f>$B94</f>
        <v>90</v>
      </c>
      <c r="O94" s="11"/>
      <c r="P94" s="11"/>
      <c r="Q94" s="6"/>
      <c r="R94" s="6"/>
      <c r="S94" s="6"/>
      <c r="T94" s="11"/>
      <c r="U94" s="6"/>
      <c r="V94" s="6"/>
      <c r="X94" s="6"/>
      <c r="Y94" s="6">
        <f>$D94</f>
        <v>64</v>
      </c>
      <c r="Z94" s="6"/>
      <c r="AA94" s="6"/>
      <c r="AB94" s="6"/>
      <c r="AC94" s="6"/>
      <c r="AD94" s="6"/>
      <c r="AE94" s="6"/>
      <c r="AF94" s="6"/>
      <c r="AG94" s="6"/>
    </row>
    <row r="95" spans="1:33" ht="15" customHeight="1" x14ac:dyDescent="0.3">
      <c r="A95" s="42">
        <v>236</v>
      </c>
      <c r="B95" s="42">
        <v>91</v>
      </c>
      <c r="C95" s="42">
        <v>27</v>
      </c>
      <c r="D95" s="42">
        <v>65</v>
      </c>
      <c r="E95" s="1">
        <v>1602</v>
      </c>
      <c r="F95" s="56">
        <v>4.3923611111111108E-2</v>
      </c>
      <c r="G95" s="41" t="s">
        <v>62</v>
      </c>
      <c r="H95" s="41" t="s">
        <v>451</v>
      </c>
      <c r="I95" s="42" t="s">
        <v>68</v>
      </c>
      <c r="J95" s="42" t="s">
        <v>23</v>
      </c>
      <c r="K95" s="42">
        <v>3</v>
      </c>
      <c r="L95" s="42" t="s">
        <v>29</v>
      </c>
      <c r="M95" s="11"/>
      <c r="N95" s="6"/>
      <c r="O95" s="11"/>
      <c r="P95" s="11"/>
      <c r="Q95" s="6"/>
      <c r="R95" s="6"/>
      <c r="S95" s="6">
        <f>$B95</f>
        <v>91</v>
      </c>
      <c r="T95" s="11"/>
      <c r="U95" s="6"/>
      <c r="V95" s="11"/>
      <c r="X95" s="6"/>
      <c r="Y95" s="6"/>
      <c r="Z95" s="6"/>
      <c r="AA95" s="6"/>
      <c r="AB95" s="6"/>
      <c r="AC95" s="6"/>
      <c r="AD95" s="6">
        <f>$D95</f>
        <v>65</v>
      </c>
      <c r="AE95" s="6"/>
      <c r="AF95" s="6"/>
      <c r="AG95" s="6"/>
    </row>
    <row r="96" spans="1:33" ht="15" customHeight="1" x14ac:dyDescent="0.3">
      <c r="A96" s="42">
        <v>237</v>
      </c>
      <c r="B96" s="42">
        <v>92</v>
      </c>
      <c r="C96" s="42">
        <v>28</v>
      </c>
      <c r="D96" s="42">
        <v>66</v>
      </c>
      <c r="E96" s="1">
        <v>1800</v>
      </c>
      <c r="F96" s="56">
        <v>4.3969907407407409E-2</v>
      </c>
      <c r="G96" s="41" t="s">
        <v>194</v>
      </c>
      <c r="H96" s="41" t="s">
        <v>195</v>
      </c>
      <c r="I96" s="42" t="s">
        <v>68</v>
      </c>
      <c r="J96" s="42" t="s">
        <v>25</v>
      </c>
      <c r="K96" s="42">
        <v>3</v>
      </c>
      <c r="L96" s="42" t="s">
        <v>29</v>
      </c>
      <c r="M96" s="6"/>
      <c r="N96" s="6"/>
      <c r="O96" s="6"/>
      <c r="P96" s="6"/>
      <c r="Q96" s="6"/>
      <c r="R96" s="6"/>
      <c r="S96" s="11"/>
      <c r="T96" s="6"/>
      <c r="U96" s="6"/>
      <c r="V96" s="6">
        <f>$B96</f>
        <v>92</v>
      </c>
      <c r="X96" s="6"/>
      <c r="Y96" s="6"/>
      <c r="Z96" s="6"/>
      <c r="AA96" s="6"/>
      <c r="AB96" s="6"/>
      <c r="AC96" s="6"/>
      <c r="AD96" s="6"/>
      <c r="AE96" s="6"/>
      <c r="AF96" s="6"/>
      <c r="AG96" s="6">
        <f>$D96</f>
        <v>66</v>
      </c>
    </row>
    <row r="97" spans="1:33" ht="15" customHeight="1" x14ac:dyDescent="0.3">
      <c r="A97" s="42">
        <v>238</v>
      </c>
      <c r="B97" s="42">
        <v>93</v>
      </c>
      <c r="C97" s="42">
        <v>24</v>
      </c>
      <c r="D97" s="42">
        <v>67</v>
      </c>
      <c r="E97" s="1">
        <v>1911</v>
      </c>
      <c r="F97" s="56">
        <v>4.4224537037037034E-2</v>
      </c>
      <c r="G97" s="41" t="s">
        <v>60</v>
      </c>
      <c r="H97" s="41" t="s">
        <v>189</v>
      </c>
      <c r="I97" s="42" t="s">
        <v>67</v>
      </c>
      <c r="J97" s="42" t="s">
        <v>21</v>
      </c>
      <c r="K97" s="42">
        <v>3</v>
      </c>
      <c r="L97" s="42" t="s">
        <v>29</v>
      </c>
      <c r="M97" s="11"/>
      <c r="N97" s="6"/>
      <c r="O97" s="11"/>
      <c r="P97" s="11"/>
      <c r="Q97" s="6"/>
      <c r="R97" s="6"/>
      <c r="S97" s="6"/>
      <c r="T97" s="11"/>
      <c r="U97" s="6">
        <f>$B97</f>
        <v>93</v>
      </c>
      <c r="V97" s="6"/>
      <c r="X97" s="6"/>
      <c r="Y97" s="6"/>
      <c r="Z97" s="6"/>
      <c r="AA97" s="6"/>
      <c r="AB97" s="6"/>
      <c r="AC97" s="6"/>
      <c r="AD97" s="6"/>
      <c r="AE97" s="6"/>
      <c r="AF97" s="6">
        <f>$D97</f>
        <v>67</v>
      </c>
      <c r="AG97" s="6"/>
    </row>
    <row r="98" spans="1:33" ht="15" customHeight="1" x14ac:dyDescent="0.3">
      <c r="A98" s="42">
        <v>239</v>
      </c>
      <c r="B98" s="42">
        <v>94</v>
      </c>
      <c r="C98" s="42">
        <v>13</v>
      </c>
      <c r="D98" s="42">
        <v>68</v>
      </c>
      <c r="E98" s="1">
        <v>1910</v>
      </c>
      <c r="F98" s="56">
        <v>4.476851851851852E-2</v>
      </c>
      <c r="G98" s="41" t="s">
        <v>126</v>
      </c>
      <c r="H98" s="41" t="s">
        <v>188</v>
      </c>
      <c r="I98" s="42" t="s">
        <v>71</v>
      </c>
      <c r="J98" s="42" t="s">
        <v>21</v>
      </c>
      <c r="K98" s="42">
        <v>3</v>
      </c>
      <c r="L98" s="42" t="s">
        <v>29</v>
      </c>
      <c r="M98" s="11"/>
      <c r="N98" s="6"/>
      <c r="O98" s="11"/>
      <c r="P98" s="11"/>
      <c r="Q98" s="6"/>
      <c r="R98" s="6"/>
      <c r="S98" s="6"/>
      <c r="T98" s="11"/>
      <c r="U98" s="6">
        <f>$B98</f>
        <v>94</v>
      </c>
      <c r="V98" s="6"/>
      <c r="X98" s="6"/>
      <c r="Y98" s="6"/>
      <c r="Z98" s="6"/>
      <c r="AA98" s="6"/>
      <c r="AB98" s="6"/>
      <c r="AC98" s="6"/>
      <c r="AD98" s="6"/>
      <c r="AE98" s="6"/>
      <c r="AF98" s="6">
        <f>$D98</f>
        <v>68</v>
      </c>
      <c r="AG98" s="6"/>
    </row>
    <row r="99" spans="1:33" ht="15" customHeight="1" x14ac:dyDescent="0.3">
      <c r="A99" s="42">
        <v>240</v>
      </c>
      <c r="B99" s="42">
        <v>95</v>
      </c>
      <c r="C99" s="42">
        <v>14</v>
      </c>
      <c r="D99" s="42">
        <v>69</v>
      </c>
      <c r="E99" s="1">
        <v>1866</v>
      </c>
      <c r="F99" s="56">
        <v>4.4884259259259263E-2</v>
      </c>
      <c r="G99" s="41" t="s">
        <v>179</v>
      </c>
      <c r="H99" s="41" t="s">
        <v>180</v>
      </c>
      <c r="I99" s="42" t="s">
        <v>71</v>
      </c>
      <c r="J99" s="42" t="s">
        <v>17</v>
      </c>
      <c r="K99" s="42">
        <v>3</v>
      </c>
      <c r="L99" s="42" t="s">
        <v>29</v>
      </c>
      <c r="M99" s="6">
        <f>$B99</f>
        <v>95</v>
      </c>
      <c r="N99" s="6"/>
      <c r="O99" s="6"/>
      <c r="P99" s="6"/>
      <c r="Q99" s="6"/>
      <c r="R99" s="6"/>
      <c r="S99" s="6"/>
      <c r="T99" s="6"/>
      <c r="U99" s="6"/>
      <c r="V99" s="6"/>
      <c r="X99" s="6">
        <f>$D99</f>
        <v>69</v>
      </c>
      <c r="Y99" s="6"/>
      <c r="Z99" s="6"/>
      <c r="AA99" s="6"/>
      <c r="AB99" s="6"/>
      <c r="AC99" s="6"/>
      <c r="AD99" s="6"/>
      <c r="AE99" s="6"/>
      <c r="AF99" s="6"/>
      <c r="AG99" s="6"/>
    </row>
    <row r="100" spans="1:33" ht="15" customHeight="1" x14ac:dyDescent="0.3">
      <c r="A100" s="42">
        <v>242</v>
      </c>
      <c r="B100" s="42">
        <v>96</v>
      </c>
      <c r="C100" s="42">
        <v>29</v>
      </c>
      <c r="D100" s="42">
        <v>70</v>
      </c>
      <c r="E100" s="1">
        <v>1832</v>
      </c>
      <c r="F100" s="56">
        <v>4.5277777777777778E-2</v>
      </c>
      <c r="G100" s="41" t="s">
        <v>75</v>
      </c>
      <c r="H100" s="41" t="s">
        <v>230</v>
      </c>
      <c r="I100" s="42" t="s">
        <v>68</v>
      </c>
      <c r="J100" s="42" t="s">
        <v>25</v>
      </c>
      <c r="K100" s="42">
        <v>3</v>
      </c>
      <c r="L100" s="42" t="s">
        <v>29</v>
      </c>
      <c r="M100" s="6"/>
      <c r="N100" s="6"/>
      <c r="O100" s="6"/>
      <c r="P100" s="6"/>
      <c r="Q100" s="6"/>
      <c r="R100" s="6"/>
      <c r="S100" s="6"/>
      <c r="T100" s="6"/>
      <c r="U100" s="6"/>
      <c r="V100" s="6">
        <f>$B100</f>
        <v>96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>
        <f>$D100</f>
        <v>70</v>
      </c>
    </row>
    <row r="101" spans="1:33" ht="15" customHeight="1" x14ac:dyDescent="0.3">
      <c r="A101" s="42">
        <v>244</v>
      </c>
      <c r="B101" s="42">
        <v>97</v>
      </c>
      <c r="C101" s="42">
        <v>30</v>
      </c>
      <c r="D101" s="42">
        <v>71</v>
      </c>
      <c r="E101" s="1">
        <v>1244</v>
      </c>
      <c r="F101" s="56">
        <v>4.5717592592592594E-2</v>
      </c>
      <c r="G101" s="41" t="s">
        <v>72</v>
      </c>
      <c r="H101" s="41" t="s">
        <v>197</v>
      </c>
      <c r="I101" s="42" t="s">
        <v>68</v>
      </c>
      <c r="J101" s="42" t="s">
        <v>19</v>
      </c>
      <c r="K101" s="42">
        <v>3</v>
      </c>
      <c r="L101" s="42" t="s">
        <v>29</v>
      </c>
      <c r="M101" s="6"/>
      <c r="N101" s="6">
        <f>$B101</f>
        <v>97</v>
      </c>
      <c r="O101" s="6"/>
      <c r="P101" s="6"/>
      <c r="Q101" s="11"/>
      <c r="R101" s="6"/>
      <c r="S101" s="6"/>
      <c r="T101" s="6"/>
      <c r="U101" s="6"/>
      <c r="V101" s="6"/>
      <c r="X101" s="6"/>
      <c r="Y101" s="6">
        <f>$D101</f>
        <v>71</v>
      </c>
      <c r="Z101" s="6"/>
      <c r="AA101" s="6"/>
      <c r="AB101" s="6"/>
      <c r="AC101" s="6"/>
      <c r="AD101" s="6"/>
      <c r="AE101" s="6"/>
      <c r="AF101" s="6"/>
      <c r="AG101" s="6"/>
    </row>
    <row r="102" spans="1:33" ht="15" customHeight="1" x14ac:dyDescent="0.3">
      <c r="A102" s="42">
        <v>245</v>
      </c>
      <c r="B102" s="42">
        <v>98</v>
      </c>
      <c r="C102" s="42">
        <v>31</v>
      </c>
      <c r="D102" s="42">
        <v>72</v>
      </c>
      <c r="E102" s="1">
        <v>1799</v>
      </c>
      <c r="F102" s="56">
        <v>4.6875E-2</v>
      </c>
      <c r="G102" s="41" t="s">
        <v>357</v>
      </c>
      <c r="H102" s="41" t="s">
        <v>93</v>
      </c>
      <c r="I102" s="42" t="s">
        <v>68</v>
      </c>
      <c r="J102" s="42" t="s">
        <v>25</v>
      </c>
      <c r="K102" s="42">
        <v>3</v>
      </c>
      <c r="L102" s="42" t="s">
        <v>29</v>
      </c>
      <c r="M102" s="11"/>
      <c r="N102" s="11"/>
      <c r="O102" s="11"/>
      <c r="P102" s="11"/>
      <c r="Q102" s="6"/>
      <c r="R102" s="6"/>
      <c r="S102" s="6"/>
      <c r="T102" s="6"/>
      <c r="U102" s="6"/>
      <c r="V102" s="6">
        <f>$B102</f>
        <v>98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>
        <f>$D102</f>
        <v>72</v>
      </c>
    </row>
    <row r="103" spans="1:33" ht="15" customHeight="1" x14ac:dyDescent="0.3">
      <c r="A103" s="42"/>
      <c r="B103" s="42">
        <v>99</v>
      </c>
      <c r="C103" s="42"/>
      <c r="D103" s="42">
        <v>73</v>
      </c>
      <c r="E103" s="1"/>
      <c r="F103" s="55"/>
      <c r="G103" s="41"/>
      <c r="H103" s="41"/>
      <c r="I103" s="42"/>
      <c r="J103" s="42"/>
      <c r="K103" s="42"/>
      <c r="L103" s="42" t="s">
        <v>29</v>
      </c>
      <c r="M103" s="11"/>
      <c r="N103" s="6"/>
      <c r="O103" s="6"/>
      <c r="P103" s="6">
        <f t="shared" ref="P103:P106" si="0">$B103</f>
        <v>99</v>
      </c>
      <c r="Q103" s="6">
        <f t="shared" ref="Q103:Q110" si="1">$B103</f>
        <v>99</v>
      </c>
      <c r="R103" s="6">
        <f t="shared" ref="R103:R109" si="2">$B103</f>
        <v>99</v>
      </c>
      <c r="S103" s="6"/>
      <c r="T103" s="6"/>
      <c r="U103" s="11"/>
      <c r="V103" s="11"/>
      <c r="X103" s="6"/>
      <c r="Y103" s="6"/>
      <c r="Z103" s="6"/>
      <c r="AA103" s="6"/>
      <c r="AB103" s="6">
        <f t="shared" ref="AB103:AC106" si="3">$D103</f>
        <v>73</v>
      </c>
      <c r="AC103" s="6">
        <f t="shared" si="3"/>
        <v>73</v>
      </c>
      <c r="AD103" s="6"/>
      <c r="AE103" s="6"/>
      <c r="AF103" s="6"/>
      <c r="AG103" s="6"/>
    </row>
    <row r="104" spans="1:33" ht="15" customHeight="1" x14ac:dyDescent="0.3">
      <c r="A104" s="42"/>
      <c r="B104" s="42">
        <v>99</v>
      </c>
      <c r="C104" s="42"/>
      <c r="D104" s="42">
        <v>73</v>
      </c>
      <c r="E104" s="1"/>
      <c r="F104" s="55"/>
      <c r="G104" s="41"/>
      <c r="H104" s="41"/>
      <c r="I104" s="42"/>
      <c r="J104" s="42"/>
      <c r="K104" s="42"/>
      <c r="L104" s="42" t="s">
        <v>29</v>
      </c>
      <c r="M104" s="11"/>
      <c r="N104" s="6"/>
      <c r="O104" s="11"/>
      <c r="P104" s="6">
        <f t="shared" si="0"/>
        <v>99</v>
      </c>
      <c r="Q104" s="6">
        <f t="shared" si="1"/>
        <v>99</v>
      </c>
      <c r="R104" s="6">
        <f t="shared" si="2"/>
        <v>99</v>
      </c>
      <c r="S104" s="6"/>
      <c r="T104" s="11"/>
      <c r="U104" s="6"/>
      <c r="V104" s="11"/>
      <c r="X104" s="6"/>
      <c r="Y104" s="6"/>
      <c r="Z104" s="6"/>
      <c r="AA104" s="6"/>
      <c r="AB104" s="6">
        <f t="shared" si="3"/>
        <v>73</v>
      </c>
      <c r="AC104" s="6">
        <f t="shared" si="3"/>
        <v>73</v>
      </c>
      <c r="AD104" s="6"/>
      <c r="AE104" s="6"/>
      <c r="AF104" s="6"/>
      <c r="AG104" s="6"/>
    </row>
    <row r="105" spans="1:33" ht="15" customHeight="1" x14ac:dyDescent="0.3">
      <c r="A105" s="42"/>
      <c r="B105" s="42">
        <v>99</v>
      </c>
      <c r="C105" s="42"/>
      <c r="D105" s="42">
        <v>73</v>
      </c>
      <c r="E105" s="1"/>
      <c r="F105" s="55"/>
      <c r="G105" s="41"/>
      <c r="H105" s="41"/>
      <c r="I105" s="42"/>
      <c r="J105" s="42"/>
      <c r="K105" s="42"/>
      <c r="L105" s="42" t="s">
        <v>29</v>
      </c>
      <c r="M105" s="11"/>
      <c r="N105" s="6"/>
      <c r="O105" s="11"/>
      <c r="P105" s="6"/>
      <c r="Q105" s="6">
        <f t="shared" si="1"/>
        <v>99</v>
      </c>
      <c r="R105" s="6">
        <f t="shared" si="2"/>
        <v>99</v>
      </c>
      <c r="S105" s="6"/>
      <c r="T105" s="11"/>
      <c r="U105" s="6"/>
      <c r="V105" s="11"/>
      <c r="X105" s="6"/>
      <c r="Y105" s="6"/>
      <c r="Z105" s="6"/>
      <c r="AA105" s="6"/>
      <c r="AB105" s="6">
        <f t="shared" si="3"/>
        <v>73</v>
      </c>
      <c r="AC105" s="6">
        <f t="shared" si="3"/>
        <v>73</v>
      </c>
      <c r="AD105" s="6"/>
      <c r="AE105" s="6"/>
      <c r="AF105" s="6"/>
      <c r="AG105" s="6"/>
    </row>
    <row r="106" spans="1:33" ht="15" customHeight="1" x14ac:dyDescent="0.3">
      <c r="A106" s="42"/>
      <c r="B106" s="42">
        <v>99</v>
      </c>
      <c r="C106" s="42"/>
      <c r="D106" s="42">
        <v>73</v>
      </c>
      <c r="E106" s="1"/>
      <c r="F106" s="55"/>
      <c r="G106" s="41"/>
      <c r="H106" s="41"/>
      <c r="I106" s="42"/>
      <c r="J106" s="42"/>
      <c r="K106" s="42"/>
      <c r="L106" s="42" t="s">
        <v>29</v>
      </c>
      <c r="M106" s="6"/>
      <c r="N106" s="11"/>
      <c r="O106" s="6"/>
      <c r="P106" s="6"/>
      <c r="Q106" s="6">
        <f t="shared" si="1"/>
        <v>99</v>
      </c>
      <c r="R106" s="6">
        <f t="shared" si="2"/>
        <v>99</v>
      </c>
      <c r="S106" s="11"/>
      <c r="T106" s="6"/>
      <c r="U106" s="6"/>
      <c r="V106" s="6"/>
      <c r="X106" s="6"/>
      <c r="Y106" s="6"/>
      <c r="Z106" s="6"/>
      <c r="AA106" s="6"/>
      <c r="AB106" s="6">
        <f t="shared" si="3"/>
        <v>73</v>
      </c>
      <c r="AC106" s="6">
        <f t="shared" si="3"/>
        <v>73</v>
      </c>
      <c r="AD106" s="6"/>
      <c r="AE106" s="6"/>
      <c r="AF106" s="6"/>
      <c r="AG106" s="6"/>
    </row>
    <row r="107" spans="1:33" ht="15" customHeight="1" x14ac:dyDescent="0.3">
      <c r="A107" s="42"/>
      <c r="B107" s="42">
        <v>99</v>
      </c>
      <c r="C107" s="42"/>
      <c r="D107" s="42"/>
      <c r="E107" s="1"/>
      <c r="F107" s="55"/>
      <c r="G107" s="41"/>
      <c r="H107" s="41"/>
      <c r="I107" s="42"/>
      <c r="J107" s="42"/>
      <c r="K107" s="42"/>
      <c r="L107" s="42" t="s">
        <v>29</v>
      </c>
      <c r="M107" s="11"/>
      <c r="N107" s="6"/>
      <c r="O107" s="6"/>
      <c r="P107" s="6"/>
      <c r="Q107" s="6">
        <f t="shared" si="1"/>
        <v>99</v>
      </c>
      <c r="R107" s="6">
        <f t="shared" si="2"/>
        <v>99</v>
      </c>
      <c r="S107" s="11"/>
      <c r="T107" s="6"/>
      <c r="U107" s="11"/>
      <c r="V107" s="11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5" customHeight="1" x14ac:dyDescent="0.3">
      <c r="A108" s="42"/>
      <c r="B108" s="42">
        <v>99</v>
      </c>
      <c r="C108" s="42"/>
      <c r="D108" s="42"/>
      <c r="E108" s="1"/>
      <c r="F108" s="55"/>
      <c r="G108" s="41"/>
      <c r="H108" s="41"/>
      <c r="I108" s="42"/>
      <c r="J108" s="42"/>
      <c r="K108" s="42"/>
      <c r="L108" s="42" t="s">
        <v>29</v>
      </c>
      <c r="M108" s="6"/>
      <c r="N108" s="6"/>
      <c r="O108" s="6"/>
      <c r="P108" s="6"/>
      <c r="Q108" s="6">
        <f t="shared" si="1"/>
        <v>99</v>
      </c>
      <c r="R108" s="6">
        <f t="shared" si="2"/>
        <v>99</v>
      </c>
      <c r="S108" s="6"/>
      <c r="T108" s="6"/>
      <c r="U108" s="6"/>
      <c r="V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5" customHeight="1" x14ac:dyDescent="0.3">
      <c r="A109" s="42"/>
      <c r="B109" s="42">
        <v>99</v>
      </c>
      <c r="C109" s="42"/>
      <c r="D109" s="42"/>
      <c r="E109" s="1"/>
      <c r="F109" s="55"/>
      <c r="G109" s="41"/>
      <c r="H109" s="41"/>
      <c r="I109" s="42"/>
      <c r="J109" s="42"/>
      <c r="K109" s="42"/>
      <c r="L109" s="42" t="s">
        <v>29</v>
      </c>
      <c r="M109" s="6"/>
      <c r="N109" s="6"/>
      <c r="O109" s="6"/>
      <c r="P109" s="6"/>
      <c r="Q109" s="6">
        <f t="shared" si="1"/>
        <v>99</v>
      </c>
      <c r="R109" s="6">
        <f t="shared" si="2"/>
        <v>99</v>
      </c>
      <c r="S109" s="6"/>
      <c r="T109" s="6"/>
      <c r="U109" s="6"/>
      <c r="V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15" customHeight="1" x14ac:dyDescent="0.3">
      <c r="A110" s="42"/>
      <c r="B110" s="42">
        <v>99</v>
      </c>
      <c r="C110" s="42"/>
      <c r="D110" s="42"/>
      <c r="E110" s="1"/>
      <c r="F110" s="55"/>
      <c r="G110" s="41"/>
      <c r="H110" s="41"/>
      <c r="I110" s="42"/>
      <c r="J110" s="42"/>
      <c r="K110" s="42"/>
      <c r="L110" s="42" t="s">
        <v>29</v>
      </c>
      <c r="M110" s="11"/>
      <c r="N110" s="6"/>
      <c r="O110" s="11"/>
      <c r="P110" s="11"/>
      <c r="Q110" s="6">
        <f t="shared" si="1"/>
        <v>99</v>
      </c>
      <c r="R110" s="6"/>
      <c r="S110" s="6"/>
      <c r="T110" s="11"/>
      <c r="U110" s="11"/>
      <c r="V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15" customHeight="1" x14ac:dyDescent="0.25">
      <c r="B111" s="1"/>
      <c r="C111" s="1"/>
      <c r="H111" s="32" t="s">
        <v>24</v>
      </c>
    </row>
    <row r="112" spans="1:33" ht="15" customHeight="1" x14ac:dyDescent="0.25">
      <c r="B112" s="1"/>
      <c r="C112" s="1"/>
      <c r="G112" s="32"/>
    </row>
    <row r="113" spans="1:33" ht="15" customHeight="1" x14ac:dyDescent="0.25">
      <c r="A113" s="39" t="s">
        <v>17</v>
      </c>
      <c r="B113">
        <f>COUNTIF(J:J,A113)</f>
        <v>10</v>
      </c>
      <c r="C113" s="1"/>
      <c r="H113" s="26" t="s">
        <v>14</v>
      </c>
      <c r="N113" s="26">
        <f>SUM(SMALL(N$5:N$110,{9,10,11,12,13,14,15,16}))</f>
        <v>416</v>
      </c>
      <c r="V113" s="26">
        <f>SUM(SMALL(V$5:V$110,{9,10,11,12,13,14,15,16}))</f>
        <v>637</v>
      </c>
      <c r="X113" s="26" t="e">
        <f>SUM(SMALL(X$5:X$110,{5,6,7,8}))</f>
        <v>#NUM!</v>
      </c>
      <c r="Y113" s="26">
        <f>SUM(SMALL(Y$5:Y$110,{5,6,7,8}))</f>
        <v>126</v>
      </c>
      <c r="AD113" s="26">
        <f>SUM(SMALL(AD$5:AD$110,{5,6,7,8}))</f>
        <v>156</v>
      </c>
      <c r="AE113" s="26">
        <f>SUM(SMALL(AE$5:AE$110,{5,6,7,8}))</f>
        <v>94</v>
      </c>
      <c r="AG113" s="26">
        <f>SUM(SMALL(AG$5:AG$110,{5,6,7,8}))</f>
        <v>233</v>
      </c>
    </row>
    <row r="114" spans="1:33" ht="15" customHeight="1" x14ac:dyDescent="0.25">
      <c r="A114" s="39" t="s">
        <v>19</v>
      </c>
      <c r="B114">
        <f>COUNTIF(J:J,A114)</f>
        <v>22</v>
      </c>
      <c r="N114" s="26">
        <f>COUNT(SMALL(N$5:N$110,{9,10,11,12,13,14,15,16}))</f>
        <v>8</v>
      </c>
      <c r="V114" s="26">
        <f>COUNT(SMALL(V$5:V$110,{9,10,11,12,13,14,15,16}))</f>
        <v>8</v>
      </c>
      <c r="X114" s="26">
        <f>COUNT(SMALL(X$5:X$110,{5,6,7,8}))</f>
        <v>2</v>
      </c>
      <c r="Y114" s="26">
        <f>COUNT(SMALL(Y$5:Y$110,{5,6,7,8}))</f>
        <v>4</v>
      </c>
      <c r="AD114" s="26">
        <f>COUNT(SMALL(AD$5:AD$110,{5,6,7,8}))</f>
        <v>4</v>
      </c>
      <c r="AE114" s="26">
        <f>COUNT(SMALL(AE$5:AE$110,{5,6,7,8}))</f>
        <v>4</v>
      </c>
      <c r="AG114" s="26">
        <f>COUNT(SMALL(AG$5:AG$110,{5,6,7,8}))</f>
        <v>4</v>
      </c>
    </row>
    <row r="115" spans="1:33" ht="15" customHeight="1" x14ac:dyDescent="0.25">
      <c r="A115" s="39" t="s">
        <v>31</v>
      </c>
      <c r="B115">
        <f>COUNTIF(J:J,A115)</f>
        <v>9</v>
      </c>
    </row>
    <row r="116" spans="1:33" ht="15" customHeight="1" x14ac:dyDescent="0.25">
      <c r="A116" s="39" t="s">
        <v>20</v>
      </c>
      <c r="B116">
        <f>COUNTIF(J:J,A116)</f>
        <v>6</v>
      </c>
      <c r="H116" s="27" t="s">
        <v>15</v>
      </c>
      <c r="Y116" s="27">
        <f>SUM(SMALL(Y$5:Y$110,{9,10,11,12}))</f>
        <v>165</v>
      </c>
      <c r="AE116" s="27" t="e">
        <f>SUM(SMALL(AE$5:AE$110,{9,10,11,12}))</f>
        <v>#NUM!</v>
      </c>
    </row>
    <row r="117" spans="1:33" ht="15" customHeight="1" x14ac:dyDescent="0.25">
      <c r="A117" s="39" t="s">
        <v>22</v>
      </c>
      <c r="B117">
        <f>COUNTIF(J:J,A117)</f>
        <v>0</v>
      </c>
      <c r="Y117" s="27">
        <f>COUNT(SMALL(Y$5:Y$110,{9,10,11,12}))</f>
        <v>4</v>
      </c>
      <c r="AE117" s="27">
        <f>COUNT(SMALL(AE$5:AE$110,{9,10,11,12}))</f>
        <v>2</v>
      </c>
    </row>
    <row r="118" spans="1:33" ht="15" customHeight="1" x14ac:dyDescent="0.25">
      <c r="A118" s="39" t="s">
        <v>18</v>
      </c>
      <c r="B118">
        <f>COUNTIF(J:J,A118)</f>
        <v>1</v>
      </c>
    </row>
    <row r="119" spans="1:33" ht="15" customHeight="1" x14ac:dyDescent="0.25">
      <c r="A119" s="39" t="s">
        <v>23</v>
      </c>
      <c r="B119">
        <f>COUNTIF(J:J,A119)</f>
        <v>8</v>
      </c>
      <c r="H119" s="25" t="s">
        <v>16</v>
      </c>
      <c r="Y119" s="25">
        <f>SUM(SMALL(Y$5:Y$110,{13,14,15,16}))</f>
        <v>208</v>
      </c>
    </row>
    <row r="120" spans="1:33" ht="15" customHeight="1" x14ac:dyDescent="0.25">
      <c r="A120" s="39" t="s">
        <v>28</v>
      </c>
      <c r="B120">
        <f>COUNTIF(J:J,A120)</f>
        <v>13</v>
      </c>
      <c r="Y120" s="25">
        <f>COUNT(SMALL(Y$5:Y$110,{13,14,15,16}))</f>
        <v>4</v>
      </c>
    </row>
    <row r="121" spans="1:33" ht="15" customHeight="1" x14ac:dyDescent="0.25">
      <c r="A121" s="39" t="s">
        <v>21</v>
      </c>
      <c r="B121">
        <f>COUNTIF(J:J,A121)</f>
        <v>10</v>
      </c>
    </row>
    <row r="122" spans="1:33" ht="15" customHeight="1" x14ac:dyDescent="0.25">
      <c r="A122" s="39" t="s">
        <v>25</v>
      </c>
      <c r="B122">
        <f>COUNTIF(J:J,A122)</f>
        <v>19</v>
      </c>
      <c r="M122" s="40">
        <f>INT(COUNTA(M5:M110)/8)</f>
        <v>1</v>
      </c>
      <c r="N122" s="40">
        <f>INT(COUNTA(N5:N110)/8)</f>
        <v>2</v>
      </c>
      <c r="O122" s="40">
        <f>INT(COUNTA(O5:O110)/8)</f>
        <v>1</v>
      </c>
      <c r="P122" s="40">
        <f>INT(COUNTA(P5:P110)/8)</f>
        <v>1</v>
      </c>
      <c r="Q122" s="40">
        <f>INT(COUNTA(Q5:Q110)/8)</f>
        <v>1</v>
      </c>
      <c r="R122" s="40">
        <f>INT(COUNTA(R5:R110)/8)</f>
        <v>1</v>
      </c>
      <c r="S122" s="40">
        <f>INT(COUNTA(S5:S110)/8)</f>
        <v>1</v>
      </c>
      <c r="T122" s="40">
        <f>INT(COUNTA(T5:T110)/8)</f>
        <v>1</v>
      </c>
      <c r="U122" s="40">
        <f>INT(COUNTA(U5:U110)/8)</f>
        <v>1</v>
      </c>
      <c r="V122" s="40">
        <f>INT(COUNTA(V5:V110)/8)</f>
        <v>2</v>
      </c>
      <c r="W122" s="40"/>
      <c r="X122" s="40">
        <f>INT(COUNTA(X5:X110)/4)</f>
        <v>1</v>
      </c>
      <c r="Y122" s="40">
        <f>INT(COUNTA(Y5:Y110)/4)</f>
        <v>4</v>
      </c>
      <c r="Z122" s="40">
        <f>INT(COUNTA(Z5:Z110)/4)</f>
        <v>1</v>
      </c>
      <c r="AA122" s="40">
        <f>INT(COUNTA(AA5:AA110)/4)</f>
        <v>1</v>
      </c>
      <c r="AB122" s="40">
        <f>INT(COUNTA(AB5:AB110)/4)</f>
        <v>1</v>
      </c>
      <c r="AC122" s="40">
        <f>INT(COUNTA(AC5:AC110)/4)</f>
        <v>1</v>
      </c>
      <c r="AD122" s="40">
        <f>INT(COUNTA(AD5:AD110)/4)</f>
        <v>2</v>
      </c>
      <c r="AE122" s="40">
        <f>INT(COUNTA(AE5:AE110)/4)</f>
        <v>2</v>
      </c>
      <c r="AF122" s="40">
        <f>INT(COUNTA(AF5:AF110)/4)</f>
        <v>1</v>
      </c>
      <c r="AG122" s="40">
        <f>INT(COUNTA(AG5:AG110)/4)</f>
        <v>2</v>
      </c>
    </row>
    <row r="123" spans="1:33" ht="15" customHeight="1" x14ac:dyDescent="0.25">
      <c r="B123" s="2">
        <f>SUM(B113:B122)</f>
        <v>98</v>
      </c>
    </row>
  </sheetData>
  <sortState xmlns:xlrd2="http://schemas.microsoft.com/office/spreadsheetml/2017/richdata2" ref="A5:AH102">
    <sortCondition ref="A5:A102"/>
  </sortState>
  <phoneticPr fontId="0" type="noConversion"/>
  <conditionalFormatting sqref="E109">
    <cfRule type="duplicateValues" dxfId="10" priority="8"/>
  </conditionalFormatting>
  <conditionalFormatting sqref="E100:E102 E5:E19 E21:E27 E29:E30 E32:E34 E36:E43 E45:E46 E48:E57 E59:E98">
    <cfRule type="duplicateValues" dxfId="9" priority="6"/>
  </conditionalFormatting>
  <conditionalFormatting sqref="E110 E103:E108">
    <cfRule type="duplicateValues" dxfId="8" priority="51"/>
  </conditionalFormatting>
  <conditionalFormatting sqref="E103:E108 E110">
    <cfRule type="duplicateValues" dxfId="7" priority="53"/>
  </conditionalFormatting>
  <conditionalFormatting sqref="E20">
    <cfRule type="duplicateValues" dxfId="6" priority="5"/>
  </conditionalFormatting>
  <conditionalFormatting sqref="E28">
    <cfRule type="duplicateValues" dxfId="5" priority="4"/>
  </conditionalFormatting>
  <conditionalFormatting sqref="E31">
    <cfRule type="duplicateValues" dxfId="4" priority="3"/>
  </conditionalFormatting>
  <conditionalFormatting sqref="E35">
    <cfRule type="duplicateValues" dxfId="3" priority="2"/>
  </conditionalFormatting>
  <conditionalFormatting sqref="E44">
    <cfRule type="duplicateValues" dxfId="2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8"/>
  <sheetViews>
    <sheetView zoomScale="80" zoomScaleNormal="80" workbookViewId="0">
      <pane xSplit="12" ySplit="4" topLeftCell="M5" activePane="bottomRight" state="frozen"/>
      <selection activeCell="A5" sqref="A5:L213"/>
      <selection pane="topRight" activeCell="A5" sqref="A5:L213"/>
      <selection pane="bottomLeft" activeCell="A5" sqref="A5:L213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2" width="4.5546875" bestFit="1" customWidth="1"/>
    <col min="3" max="3" width="4.44140625" bestFit="1" customWidth="1"/>
    <col min="4" max="4" width="4.88671875" customWidth="1"/>
    <col min="5" max="5" width="5.5546875" bestFit="1" customWidth="1"/>
    <col min="6" max="6" width="7.5546875" bestFit="1" customWidth="1"/>
    <col min="7" max="7" width="11.44140625" bestFit="1" customWidth="1"/>
    <col min="8" max="8" width="16.109375" bestFit="1" customWidth="1"/>
    <col min="9" max="9" width="4.88671875" style="1" customWidth="1"/>
    <col min="10" max="10" width="5.33203125" style="1" customWidth="1"/>
    <col min="11" max="11" width="3.109375" style="1" customWidth="1"/>
    <col min="12" max="12" width="5.44140625" style="1" bestFit="1" customWidth="1"/>
    <col min="13" max="22" width="5.5546875" style="1" customWidth="1"/>
    <col min="23" max="23" width="1.6640625" style="1" customWidth="1"/>
    <col min="24" max="24" width="6.5546875" style="1" bestFit="1" customWidth="1"/>
    <col min="25" max="27" width="5" style="1" customWidth="1"/>
    <col min="28" max="28" width="4.5546875" style="1" customWidth="1"/>
    <col min="29" max="33" width="4.88671875" style="1" customWidth="1"/>
    <col min="34" max="34" width="1.33203125" customWidth="1"/>
  </cols>
  <sheetData>
    <row r="1" spans="1:33" ht="49.95" customHeight="1" x14ac:dyDescent="0.25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4"/>
      <c r="L1" s="4"/>
      <c r="M1"/>
      <c r="N1"/>
      <c r="O1"/>
      <c r="P1"/>
      <c r="Q1"/>
      <c r="R1" s="2" t="s">
        <v>33</v>
      </c>
      <c r="T1" s="2"/>
      <c r="U1" s="2"/>
      <c r="W1"/>
      <c r="X1"/>
      <c r="Y1"/>
      <c r="Z1"/>
      <c r="AA1"/>
      <c r="AB1"/>
      <c r="AC1" s="2" t="s">
        <v>34</v>
      </c>
      <c r="AD1"/>
      <c r="AE1"/>
      <c r="AF1"/>
      <c r="AG1"/>
    </row>
    <row r="2" spans="1:33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17</v>
      </c>
      <c r="N2" s="3" t="s">
        <v>19</v>
      </c>
      <c r="O2" s="3" t="s">
        <v>31</v>
      </c>
      <c r="P2" s="3" t="s">
        <v>20</v>
      </c>
      <c r="Q2" s="3" t="s">
        <v>22</v>
      </c>
      <c r="R2" s="3" t="s">
        <v>18</v>
      </c>
      <c r="S2" s="3" t="s">
        <v>23</v>
      </c>
      <c r="T2" s="3" t="s">
        <v>28</v>
      </c>
      <c r="U2" s="3" t="s">
        <v>21</v>
      </c>
      <c r="V2" s="3" t="s">
        <v>25</v>
      </c>
      <c r="W2" s="3"/>
      <c r="X2" s="3" t="s">
        <v>17</v>
      </c>
      <c r="Y2" s="3" t="s">
        <v>19</v>
      </c>
      <c r="Z2" s="3" t="s">
        <v>31</v>
      </c>
      <c r="AA2" s="3" t="s">
        <v>20</v>
      </c>
      <c r="AB2" s="3" t="s">
        <v>22</v>
      </c>
      <c r="AC2" s="3" t="s">
        <v>18</v>
      </c>
      <c r="AD2" s="3" t="s">
        <v>23</v>
      </c>
      <c r="AE2" s="3" t="s">
        <v>28</v>
      </c>
      <c r="AF2" s="3" t="s">
        <v>21</v>
      </c>
      <c r="AG2" s="3" t="s">
        <v>25</v>
      </c>
    </row>
    <row r="3" spans="1:33" ht="15" customHeight="1" x14ac:dyDescent="0.25">
      <c r="A3" s="4" t="s">
        <v>362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SUM(SMALL(M$5:M$165,{1,2,3,4,5,6,7,8,9,10,11,12}))</f>
        <v>1311</v>
      </c>
      <c r="N3" s="5">
        <f>SUM(SMALL(N$5:N$165,{1,2,3,4,5,6,7,8,9,10,11,12}))</f>
        <v>342</v>
      </c>
      <c r="O3" s="5">
        <f>SUM(SMALL(O$5:O$165,{1,2,3,4,5,6,7,8,9,10,11,12}))</f>
        <v>575</v>
      </c>
      <c r="P3" s="5">
        <f>SUM(SMALL(P$5:P$165,{1,2,3,4,5,6,7,8,9,10,11,12}))</f>
        <v>589</v>
      </c>
      <c r="Q3" s="5">
        <f>SUM(SMALL(Q$5:Q$165,{1,2,3,4,5,6,7,8,9,10,11,12}))</f>
        <v>1724</v>
      </c>
      <c r="R3" s="5">
        <f>SUM(SMALL(R$5:R$165,{1,2,3,4,5,6,7,8,9,10,11,12}))</f>
        <v>1391</v>
      </c>
      <c r="S3" s="5">
        <f>SUM(SMALL(S$5:S$165,{1,2,3,4,5,6,7,8,9,10,11,12}))</f>
        <v>990</v>
      </c>
      <c r="T3" s="5">
        <f>SUM(SMALL(T$5:T$165,{1,2,3,4,5,6,7,8,9,10,11,12}))</f>
        <v>474</v>
      </c>
      <c r="U3" s="5">
        <f>SUM(SMALL(U$5:U$165,{1,2,3,4,5,6,7,8,9,10,11,12}))</f>
        <v>867</v>
      </c>
      <c r="V3" s="5">
        <f>SUM(SMALL(V$5:V$165,{1,2,3,4,5,6,7,8,9,10,11,12}))</f>
        <v>428</v>
      </c>
      <c r="W3" s="3"/>
      <c r="X3" s="5">
        <f>SUM(SMALL(X$5:X$165,{1,2,3,4,5,6}))</f>
        <v>378</v>
      </c>
      <c r="Y3" s="5">
        <f>SUM(SMALL(Y$5:Y$165,{1,2,3,4,5,6}))</f>
        <v>68</v>
      </c>
      <c r="Z3" s="5">
        <f>SUM(SMALL(Z$5:Z$165,{1,2,3,4,5,6}))</f>
        <v>196</v>
      </c>
      <c r="AA3" s="5">
        <f>SUM(SMALL(AA$5:AA$165,{1,2,3,4,5,6}))</f>
        <v>139</v>
      </c>
      <c r="AB3" s="5">
        <f>SUM(SMALL(AB$5:AB$165,{1,2,3,4,5,6}))</f>
        <v>624</v>
      </c>
      <c r="AC3" s="5">
        <f>SUM(SMALL(AC$5:AC$165,{1,2,3,4,5,6}))</f>
        <v>326</v>
      </c>
      <c r="AD3" s="5">
        <f>SUM(SMALL(AD$5:AD$165,{1,2,3,4,5,6}))</f>
        <v>132</v>
      </c>
      <c r="AE3" s="5">
        <f>SUM(SMALL(AE$5:AE$165,{1,2,3,4,5,6}))</f>
        <v>126</v>
      </c>
      <c r="AF3" s="5">
        <f>SUM(SMALL(AF$5:AF$165,{1,2,3,4,5,6}))</f>
        <v>386</v>
      </c>
      <c r="AG3" s="5">
        <f>SUM(SMALL(AG$5:AG$165,{1,2,3,4,5,6}))</f>
        <v>157</v>
      </c>
    </row>
    <row r="4" spans="1:33" s="2" customFormat="1" ht="15" customHeight="1" x14ac:dyDescent="0.25">
      <c r="A4" s="3" t="s">
        <v>13</v>
      </c>
      <c r="B4" s="3" t="s">
        <v>8</v>
      </c>
      <c r="C4" s="3" t="s">
        <v>27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26</v>
      </c>
      <c r="L4" s="3" t="s">
        <v>8</v>
      </c>
      <c r="M4" s="5">
        <f>COUNT(SMALL(M$5:M$165,{1,2,3,4,5,6,7,8,9,10,11,12}))</f>
        <v>12</v>
      </c>
      <c r="N4" s="5">
        <f>COUNT(SMALL(N$5:N$165,{1,2,3,4,5,6,7,8,9,10,11,12}))</f>
        <v>12</v>
      </c>
      <c r="O4" s="5">
        <f>COUNT(SMALL(O$5:O$165,{1,2,3,4,5,6,7,8,9,10,11,12}))</f>
        <v>12</v>
      </c>
      <c r="P4" s="5">
        <f>COUNT(SMALL(P$5:P$165,{1,2,3,4,5,6,7,8,9,10,11,12}))</f>
        <v>12</v>
      </c>
      <c r="Q4" s="5">
        <f>COUNT(SMALL(Q$5:Q$165,{1,2,3,4,5,6,7,8,9,10,11,12}))</f>
        <v>12</v>
      </c>
      <c r="R4" s="5">
        <f>COUNT(SMALL(R$5:R$165,{1,2,3,4,5,6,7,8,9,10,11,12}))</f>
        <v>12</v>
      </c>
      <c r="S4" s="5">
        <f>COUNT(SMALL(S$5:S$165,{1,2,3,4,5,6,7,8,9,10,11,12}))</f>
        <v>12</v>
      </c>
      <c r="T4" s="5">
        <f>COUNT(SMALL(T$5:T$165,{1,2,3,4,5,6,7,8,9,10,11,12}))</f>
        <v>12</v>
      </c>
      <c r="U4" s="5">
        <f>COUNT(SMALL(U$5:U$165,{1,2,3,4,5,6,7,8,9,10,11,12}))</f>
        <v>12</v>
      </c>
      <c r="V4" s="5">
        <f>COUNT(SMALL(V$5:V$165,{1,2,3,4,5,6,7,8,9,10,11,12}))</f>
        <v>12</v>
      </c>
      <c r="W4" s="3"/>
      <c r="X4" s="5">
        <f>COUNT(SMALL(X$5:X$165,{1,2,3,4,5,6}))</f>
        <v>6</v>
      </c>
      <c r="Y4" s="5">
        <f>COUNT(SMALL(Y$5:Y$165,{1,2,3,4,5,6}))</f>
        <v>6</v>
      </c>
      <c r="Z4" s="5">
        <f>COUNT(SMALL(Z$5:Z$165,{1,2,3,4,5,6}))</f>
        <v>6</v>
      </c>
      <c r="AA4" s="5">
        <f>COUNT(SMALL(AA$5:AA$165,{1,2,3,4,5,6}))</f>
        <v>6</v>
      </c>
      <c r="AB4" s="5">
        <f>COUNT(SMALL(AB$5:AB$165,{1,2,3,4,5,6}))</f>
        <v>6</v>
      </c>
      <c r="AC4" s="5">
        <f>COUNT(SMALL(AC$5:AC$165,{1,2,3,4,5,6}))</f>
        <v>6</v>
      </c>
      <c r="AD4" s="5">
        <f>COUNT(SMALL(AD$5:AD$165,{1,2,3,4,5,6}))</f>
        <v>6</v>
      </c>
      <c r="AE4" s="5">
        <f>COUNT(SMALL(AE$5:AE$165,{1,2,3,4,5,6}))</f>
        <v>6</v>
      </c>
      <c r="AF4" s="5">
        <f>COUNT(SMALL(AF$5:AF$165,{1,2,3,4,5,6}))</f>
        <v>6</v>
      </c>
      <c r="AG4" s="5">
        <f>COUNT(SMALL(AG$5:AG$165,{1,2,3,4,5,6}))</f>
        <v>6</v>
      </c>
    </row>
    <row r="5" spans="1:33" ht="15" customHeight="1" x14ac:dyDescent="0.3">
      <c r="A5" s="42">
        <v>1</v>
      </c>
      <c r="B5" s="42">
        <v>1</v>
      </c>
      <c r="C5" s="42">
        <v>1</v>
      </c>
      <c r="D5" s="42">
        <v>1</v>
      </c>
      <c r="E5" s="1">
        <v>1947</v>
      </c>
      <c r="F5" s="55">
        <v>2.5000000000000001E-2</v>
      </c>
      <c r="G5" s="41" t="s">
        <v>245</v>
      </c>
      <c r="H5" s="41" t="s">
        <v>381</v>
      </c>
      <c r="I5" s="42" t="s">
        <v>227</v>
      </c>
      <c r="J5" s="42" t="s">
        <v>18</v>
      </c>
      <c r="K5" s="42">
        <v>3</v>
      </c>
      <c r="L5" s="42" t="s">
        <v>30</v>
      </c>
      <c r="M5" s="6"/>
      <c r="N5" s="6"/>
      <c r="O5" s="6"/>
      <c r="P5" s="6"/>
      <c r="Q5" s="6"/>
      <c r="R5" s="6">
        <f>$B5</f>
        <v>1</v>
      </c>
      <c r="S5" s="6"/>
      <c r="T5" s="6"/>
      <c r="U5" s="6"/>
      <c r="V5" s="6"/>
      <c r="X5" s="6"/>
      <c r="Y5" s="6"/>
      <c r="Z5" s="6"/>
      <c r="AA5" s="6"/>
      <c r="AB5" s="6"/>
      <c r="AC5" s="6">
        <f>$D5</f>
        <v>1</v>
      </c>
      <c r="AD5" s="6"/>
      <c r="AE5" s="6"/>
      <c r="AF5" s="6"/>
      <c r="AG5" s="6"/>
    </row>
    <row r="6" spans="1:33" ht="15" customHeight="1" x14ac:dyDescent="0.3">
      <c r="A6" s="42">
        <v>2</v>
      </c>
      <c r="B6" s="42">
        <v>2</v>
      </c>
      <c r="C6" s="42"/>
      <c r="D6" s="42"/>
      <c r="E6" s="1">
        <v>1443</v>
      </c>
      <c r="F6" s="55">
        <v>2.5289351851851851E-2</v>
      </c>
      <c r="G6" s="41" t="s">
        <v>230</v>
      </c>
      <c r="H6" s="41" t="s">
        <v>241</v>
      </c>
      <c r="I6" s="42" t="s">
        <v>58</v>
      </c>
      <c r="J6" s="42" t="s">
        <v>28</v>
      </c>
      <c r="K6" s="42">
        <v>3</v>
      </c>
      <c r="L6" s="42" t="s">
        <v>30</v>
      </c>
      <c r="M6" s="6"/>
      <c r="N6" s="6"/>
      <c r="O6" s="6"/>
      <c r="P6" s="6"/>
      <c r="Q6" s="6"/>
      <c r="R6" s="6"/>
      <c r="S6" s="6"/>
      <c r="T6" s="6">
        <f>$B6</f>
        <v>2</v>
      </c>
      <c r="U6" s="6"/>
      <c r="V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" customHeight="1" x14ac:dyDescent="0.3">
      <c r="A7" s="42">
        <v>3</v>
      </c>
      <c r="B7" s="42">
        <v>3</v>
      </c>
      <c r="C7" s="42"/>
      <c r="D7" s="42"/>
      <c r="E7" s="1">
        <v>1789</v>
      </c>
      <c r="F7" s="55">
        <v>2.5428240740740741E-2</v>
      </c>
      <c r="G7" s="41" t="s">
        <v>260</v>
      </c>
      <c r="H7" s="41" t="s">
        <v>261</v>
      </c>
      <c r="I7" s="42" t="s">
        <v>58</v>
      </c>
      <c r="J7" s="42" t="s">
        <v>25</v>
      </c>
      <c r="K7" s="42">
        <v>3</v>
      </c>
      <c r="L7" s="42" t="s">
        <v>30</v>
      </c>
      <c r="M7" s="6"/>
      <c r="N7" s="6"/>
      <c r="O7" s="6"/>
      <c r="P7" s="6"/>
      <c r="Q7" s="6"/>
      <c r="R7" s="6"/>
      <c r="S7" s="6"/>
      <c r="T7" s="6"/>
      <c r="U7" s="6"/>
      <c r="V7" s="6">
        <f>$B7</f>
        <v>3</v>
      </c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customHeight="1" x14ac:dyDescent="0.3">
      <c r="A8" s="42">
        <v>4</v>
      </c>
      <c r="B8" s="42">
        <v>4</v>
      </c>
      <c r="C8" s="42">
        <v>2</v>
      </c>
      <c r="D8" s="42">
        <v>2</v>
      </c>
      <c r="E8" s="1">
        <v>1620</v>
      </c>
      <c r="F8" s="55">
        <v>2.5740740740740741E-2</v>
      </c>
      <c r="G8" s="41" t="s">
        <v>207</v>
      </c>
      <c r="H8" s="41" t="s">
        <v>280</v>
      </c>
      <c r="I8" s="42" t="s">
        <v>227</v>
      </c>
      <c r="J8" s="42" t="s">
        <v>23</v>
      </c>
      <c r="K8" s="42">
        <v>3</v>
      </c>
      <c r="L8" s="42" t="s">
        <v>30</v>
      </c>
      <c r="M8" s="6"/>
      <c r="N8" s="6"/>
      <c r="O8" s="6"/>
      <c r="P8" s="6"/>
      <c r="Q8" s="6"/>
      <c r="R8" s="6"/>
      <c r="S8" s="6">
        <f>$B8</f>
        <v>4</v>
      </c>
      <c r="T8" s="6"/>
      <c r="U8" s="6"/>
      <c r="V8" s="6"/>
      <c r="X8" s="6"/>
      <c r="Y8" s="6"/>
      <c r="Z8" s="6"/>
      <c r="AA8" s="6"/>
      <c r="AB8" s="6"/>
      <c r="AC8" s="6"/>
      <c r="AD8" s="6">
        <f>$D8</f>
        <v>2</v>
      </c>
      <c r="AE8" s="6"/>
      <c r="AF8" s="6"/>
      <c r="AG8" s="6"/>
    </row>
    <row r="9" spans="1:33" ht="15" customHeight="1" x14ac:dyDescent="0.3">
      <c r="A9" s="42">
        <v>6</v>
      </c>
      <c r="B9" s="42">
        <v>5</v>
      </c>
      <c r="C9" s="42">
        <v>3</v>
      </c>
      <c r="D9" s="42">
        <v>3</v>
      </c>
      <c r="E9" s="1">
        <v>1246</v>
      </c>
      <c r="F9" s="55">
        <v>2.5879629629629631E-2</v>
      </c>
      <c r="G9" s="41" t="s">
        <v>229</v>
      </c>
      <c r="H9" s="41" t="s">
        <v>281</v>
      </c>
      <c r="I9" s="42" t="s">
        <v>227</v>
      </c>
      <c r="J9" s="42" t="s">
        <v>19</v>
      </c>
      <c r="K9" s="42">
        <v>3</v>
      </c>
      <c r="L9" s="42" t="s">
        <v>30</v>
      </c>
      <c r="M9" s="6"/>
      <c r="N9" s="6">
        <f>$B9</f>
        <v>5</v>
      </c>
      <c r="O9" s="6"/>
      <c r="P9" s="6"/>
      <c r="Q9" s="6"/>
      <c r="R9" s="6"/>
      <c r="S9" s="6"/>
      <c r="T9" s="6"/>
      <c r="U9" s="6"/>
      <c r="V9" s="6"/>
      <c r="X9" s="6"/>
      <c r="Y9" s="6">
        <f>$D9</f>
        <v>3</v>
      </c>
      <c r="Z9" s="6"/>
      <c r="AA9" s="6"/>
      <c r="AB9" s="6"/>
      <c r="AC9" s="6"/>
      <c r="AD9" s="6"/>
      <c r="AE9" s="6"/>
      <c r="AF9" s="6"/>
      <c r="AG9" s="6"/>
    </row>
    <row r="10" spans="1:33" ht="15" customHeight="1" x14ac:dyDescent="0.3">
      <c r="A10" s="42">
        <v>7</v>
      </c>
      <c r="B10" s="42">
        <v>6</v>
      </c>
      <c r="C10" s="42"/>
      <c r="D10" s="42"/>
      <c r="E10" s="1">
        <v>1806</v>
      </c>
      <c r="F10" s="55">
        <v>2.6284722222222223E-2</v>
      </c>
      <c r="G10" s="41" t="s">
        <v>210</v>
      </c>
      <c r="H10" s="41" t="s">
        <v>259</v>
      </c>
      <c r="I10" s="42" t="s">
        <v>58</v>
      </c>
      <c r="J10" s="42" t="s">
        <v>25</v>
      </c>
      <c r="K10" s="42">
        <v>3</v>
      </c>
      <c r="L10" s="42" t="s">
        <v>30</v>
      </c>
      <c r="M10" s="6"/>
      <c r="N10" s="6"/>
      <c r="O10" s="6"/>
      <c r="P10" s="6"/>
      <c r="Q10" s="6"/>
      <c r="R10" s="6"/>
      <c r="S10" s="6"/>
      <c r="T10" s="6"/>
      <c r="U10" s="6"/>
      <c r="V10" s="6">
        <f>$B10</f>
        <v>6</v>
      </c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 x14ac:dyDescent="0.3">
      <c r="A11" s="42">
        <v>8</v>
      </c>
      <c r="B11" s="42">
        <v>7</v>
      </c>
      <c r="C11" s="42">
        <v>4</v>
      </c>
      <c r="D11" s="42">
        <v>4</v>
      </c>
      <c r="E11" s="1">
        <v>1582</v>
      </c>
      <c r="F11" s="55">
        <v>2.6342592592592591E-2</v>
      </c>
      <c r="G11" s="41" t="s">
        <v>204</v>
      </c>
      <c r="H11" s="41" t="s">
        <v>285</v>
      </c>
      <c r="I11" s="42" t="s">
        <v>227</v>
      </c>
      <c r="J11" s="42" t="s">
        <v>23</v>
      </c>
      <c r="K11" s="42">
        <v>3</v>
      </c>
      <c r="L11" s="42" t="s">
        <v>30</v>
      </c>
      <c r="M11" s="6"/>
      <c r="N11" s="6"/>
      <c r="O11" s="6"/>
      <c r="P11" s="6"/>
      <c r="Q11" s="6"/>
      <c r="R11" s="6"/>
      <c r="S11" s="6">
        <f>$B11</f>
        <v>7</v>
      </c>
      <c r="T11" s="6"/>
      <c r="U11" s="6"/>
      <c r="V11" s="6"/>
      <c r="X11" s="6"/>
      <c r="Y11" s="6"/>
      <c r="Z11" s="6"/>
      <c r="AA11" s="6"/>
      <c r="AB11" s="6"/>
      <c r="AC11" s="6"/>
      <c r="AD11" s="6">
        <f>$D11</f>
        <v>4</v>
      </c>
      <c r="AE11" s="6"/>
      <c r="AF11" s="6"/>
      <c r="AG11" s="6"/>
    </row>
    <row r="12" spans="1:33" ht="15" customHeight="1" x14ac:dyDescent="0.3">
      <c r="A12" s="42">
        <v>9</v>
      </c>
      <c r="B12" s="42">
        <v>8</v>
      </c>
      <c r="C12" s="42">
        <v>1</v>
      </c>
      <c r="D12" s="42">
        <v>5</v>
      </c>
      <c r="E12" s="1">
        <v>1473</v>
      </c>
      <c r="F12" s="55">
        <v>2.6678240740740742E-2</v>
      </c>
      <c r="G12" s="41" t="s">
        <v>253</v>
      </c>
      <c r="H12" s="41" t="s">
        <v>283</v>
      </c>
      <c r="I12" s="42" t="s">
        <v>226</v>
      </c>
      <c r="J12" s="42" t="s">
        <v>28</v>
      </c>
      <c r="K12" s="42">
        <v>3</v>
      </c>
      <c r="L12" s="42" t="s">
        <v>30</v>
      </c>
      <c r="M12" s="6"/>
      <c r="N12" s="6"/>
      <c r="O12" s="6"/>
      <c r="P12" s="6"/>
      <c r="Q12" s="6"/>
      <c r="R12" s="6"/>
      <c r="S12" s="6"/>
      <c r="T12" s="6">
        <f>$B12</f>
        <v>8</v>
      </c>
      <c r="U12" s="6"/>
      <c r="V12" s="6"/>
      <c r="X12" s="6"/>
      <c r="Y12" s="6"/>
      <c r="Z12" s="6"/>
      <c r="AA12" s="6"/>
      <c r="AB12" s="6"/>
      <c r="AC12" s="6"/>
      <c r="AD12" s="6"/>
      <c r="AE12" s="6">
        <f>$D12</f>
        <v>5</v>
      </c>
      <c r="AF12" s="6"/>
      <c r="AG12" s="6"/>
    </row>
    <row r="13" spans="1:33" ht="15" customHeight="1" x14ac:dyDescent="0.3">
      <c r="A13" s="42">
        <v>10</v>
      </c>
      <c r="B13" s="42">
        <v>9</v>
      </c>
      <c r="C13" s="42">
        <v>5</v>
      </c>
      <c r="D13" s="42">
        <v>6</v>
      </c>
      <c r="E13" s="1">
        <v>1302</v>
      </c>
      <c r="F13" s="55">
        <v>2.6793981481481481E-2</v>
      </c>
      <c r="G13" s="41" t="s">
        <v>223</v>
      </c>
      <c r="H13" s="41" t="s">
        <v>382</v>
      </c>
      <c r="I13" s="42" t="s">
        <v>227</v>
      </c>
      <c r="J13" s="42" t="s">
        <v>19</v>
      </c>
      <c r="K13" s="42">
        <v>3</v>
      </c>
      <c r="L13" s="42" t="s">
        <v>30</v>
      </c>
      <c r="M13" s="6"/>
      <c r="N13" s="6">
        <f>$B13</f>
        <v>9</v>
      </c>
      <c r="O13" s="6"/>
      <c r="P13" s="6"/>
      <c r="Q13" s="6"/>
      <c r="R13" s="6"/>
      <c r="S13" s="6"/>
      <c r="T13" s="6"/>
      <c r="U13" s="6"/>
      <c r="V13" s="6"/>
      <c r="X13" s="6"/>
      <c r="Y13" s="6">
        <f>$D13</f>
        <v>6</v>
      </c>
      <c r="Z13" s="6"/>
      <c r="AA13" s="6"/>
      <c r="AB13" s="6"/>
      <c r="AC13" s="6"/>
      <c r="AD13" s="6"/>
      <c r="AE13" s="6"/>
      <c r="AF13" s="6"/>
      <c r="AG13" s="6"/>
    </row>
    <row r="14" spans="1:33" ht="15" customHeight="1" x14ac:dyDescent="0.3">
      <c r="A14" s="42">
        <v>11</v>
      </c>
      <c r="B14" s="42">
        <v>10</v>
      </c>
      <c r="C14" s="42"/>
      <c r="D14" s="42"/>
      <c r="E14" s="1">
        <v>1790</v>
      </c>
      <c r="F14" s="55">
        <v>2.6921296296296297E-2</v>
      </c>
      <c r="G14" s="41" t="s">
        <v>205</v>
      </c>
      <c r="H14" s="41" t="s">
        <v>61</v>
      </c>
      <c r="I14" s="42" t="s">
        <v>58</v>
      </c>
      <c r="J14" s="42" t="s">
        <v>25</v>
      </c>
      <c r="K14" s="42">
        <v>3</v>
      </c>
      <c r="L14" s="42" t="s">
        <v>30</v>
      </c>
      <c r="M14" s="6"/>
      <c r="N14" s="6"/>
      <c r="O14" s="6"/>
      <c r="P14" s="6"/>
      <c r="Q14" s="6"/>
      <c r="R14" s="6"/>
      <c r="S14" s="6"/>
      <c r="T14" s="6"/>
      <c r="U14" s="6"/>
      <c r="V14" s="6">
        <f>$B14</f>
        <v>10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5" customHeight="1" x14ac:dyDescent="0.3">
      <c r="A15" s="42">
        <v>12</v>
      </c>
      <c r="B15" s="42">
        <v>11</v>
      </c>
      <c r="C15" s="42"/>
      <c r="D15" s="42"/>
      <c r="E15" s="1">
        <v>1311</v>
      </c>
      <c r="F15" s="55">
        <v>2.6990740740740742E-2</v>
      </c>
      <c r="G15" s="41" t="s">
        <v>219</v>
      </c>
      <c r="H15" s="41" t="s">
        <v>364</v>
      </c>
      <c r="I15" s="42" t="s">
        <v>58</v>
      </c>
      <c r="J15" s="42" t="s">
        <v>19</v>
      </c>
      <c r="K15" s="42">
        <v>3</v>
      </c>
      <c r="L15" s="42" t="s">
        <v>30</v>
      </c>
      <c r="M15" s="6"/>
      <c r="N15" s="6">
        <f>$B15</f>
        <v>11</v>
      </c>
      <c r="O15" s="6"/>
      <c r="P15" s="6"/>
      <c r="Q15" s="6"/>
      <c r="R15" s="6"/>
      <c r="S15" s="6"/>
      <c r="T15" s="6"/>
      <c r="U15" s="6"/>
      <c r="V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15" customHeight="1" x14ac:dyDescent="0.3">
      <c r="A16" s="42">
        <v>13</v>
      </c>
      <c r="B16" s="42">
        <v>12</v>
      </c>
      <c r="C16" s="42">
        <v>2</v>
      </c>
      <c r="D16" s="42">
        <v>7</v>
      </c>
      <c r="E16" s="1">
        <v>1783</v>
      </c>
      <c r="F16" s="55">
        <v>2.7025462962962963E-2</v>
      </c>
      <c r="G16" s="41" t="s">
        <v>383</v>
      </c>
      <c r="H16" s="41" t="s">
        <v>384</v>
      </c>
      <c r="I16" s="42" t="s">
        <v>226</v>
      </c>
      <c r="J16" s="42" t="s">
        <v>25</v>
      </c>
      <c r="K16" s="42">
        <v>3</v>
      </c>
      <c r="L16" s="42" t="s">
        <v>30</v>
      </c>
      <c r="M16" s="6"/>
      <c r="N16" s="6"/>
      <c r="O16" s="6"/>
      <c r="P16" s="6"/>
      <c r="Q16" s="6"/>
      <c r="R16" s="6"/>
      <c r="S16" s="6"/>
      <c r="T16" s="6"/>
      <c r="U16" s="6"/>
      <c r="V16" s="6">
        <f>$B16</f>
        <v>12</v>
      </c>
      <c r="X16" s="6"/>
      <c r="Y16" s="6"/>
      <c r="Z16" s="6"/>
      <c r="AA16" s="6"/>
      <c r="AB16" s="6"/>
      <c r="AC16" s="6"/>
      <c r="AD16" s="6"/>
      <c r="AE16" s="6"/>
      <c r="AF16" s="6"/>
      <c r="AG16" s="6">
        <f>$D16</f>
        <v>7</v>
      </c>
    </row>
    <row r="17" spans="1:33" ht="15" customHeight="1" x14ac:dyDescent="0.3">
      <c r="A17" s="42">
        <v>14</v>
      </c>
      <c r="B17" s="42">
        <v>13</v>
      </c>
      <c r="C17" s="42">
        <v>6</v>
      </c>
      <c r="D17" s="42">
        <v>8</v>
      </c>
      <c r="E17" s="1">
        <v>1702</v>
      </c>
      <c r="F17" s="55">
        <v>2.704861111111111E-2</v>
      </c>
      <c r="G17" s="41" t="s">
        <v>207</v>
      </c>
      <c r="H17" s="41" t="s">
        <v>288</v>
      </c>
      <c r="I17" s="42" t="s">
        <v>227</v>
      </c>
      <c r="J17" s="42" t="s">
        <v>20</v>
      </c>
      <c r="K17" s="42">
        <v>3</v>
      </c>
      <c r="L17" s="42" t="s">
        <v>30</v>
      </c>
      <c r="M17" s="6"/>
      <c r="N17" s="6"/>
      <c r="O17" s="6"/>
      <c r="P17" s="6">
        <f>$B17</f>
        <v>13</v>
      </c>
      <c r="Q17" s="6"/>
      <c r="R17" s="6"/>
      <c r="S17" s="6"/>
      <c r="T17" s="6"/>
      <c r="U17" s="6"/>
      <c r="V17" s="6"/>
      <c r="X17" s="6"/>
      <c r="Y17" s="6"/>
      <c r="Z17" s="6"/>
      <c r="AA17" s="6">
        <f>$D17</f>
        <v>8</v>
      </c>
      <c r="AB17" s="6"/>
      <c r="AC17" s="6"/>
      <c r="AD17" s="6"/>
      <c r="AE17" s="6"/>
      <c r="AF17" s="6"/>
      <c r="AG17" s="6"/>
    </row>
    <row r="18" spans="1:33" ht="15" customHeight="1" x14ac:dyDescent="0.3">
      <c r="A18" s="42">
        <v>15</v>
      </c>
      <c r="B18" s="42">
        <v>14</v>
      </c>
      <c r="C18" s="42">
        <v>3</v>
      </c>
      <c r="D18" s="42">
        <v>9</v>
      </c>
      <c r="E18" s="1">
        <v>1468</v>
      </c>
      <c r="F18" s="55">
        <v>2.7164351851851853E-2</v>
      </c>
      <c r="G18" s="41" t="s">
        <v>286</v>
      </c>
      <c r="H18" s="41" t="s">
        <v>287</v>
      </c>
      <c r="I18" s="42" t="s">
        <v>226</v>
      </c>
      <c r="J18" s="42" t="s">
        <v>28</v>
      </c>
      <c r="K18" s="42">
        <v>3</v>
      </c>
      <c r="L18" s="42" t="s">
        <v>30</v>
      </c>
      <c r="M18" s="6"/>
      <c r="N18" s="6"/>
      <c r="O18" s="6"/>
      <c r="P18" s="6"/>
      <c r="Q18" s="6"/>
      <c r="R18" s="6"/>
      <c r="S18" s="6"/>
      <c r="T18" s="6">
        <f>$B18</f>
        <v>14</v>
      </c>
      <c r="U18" s="6"/>
      <c r="V18" s="6"/>
      <c r="X18" s="6"/>
      <c r="Y18" s="6"/>
      <c r="Z18" s="6"/>
      <c r="AA18" s="6"/>
      <c r="AB18" s="6"/>
      <c r="AC18" s="6"/>
      <c r="AD18" s="6"/>
      <c r="AE18" s="6">
        <f>$D18</f>
        <v>9</v>
      </c>
      <c r="AF18" s="6"/>
      <c r="AG18" s="6"/>
    </row>
    <row r="19" spans="1:33" ht="15" customHeight="1" x14ac:dyDescent="0.3">
      <c r="A19" s="42">
        <v>16</v>
      </c>
      <c r="B19" s="42">
        <v>15</v>
      </c>
      <c r="C19" s="42">
        <v>4</v>
      </c>
      <c r="D19" s="42">
        <v>10</v>
      </c>
      <c r="E19" s="1">
        <v>1953</v>
      </c>
      <c r="F19" s="55">
        <v>2.7245370370370371E-2</v>
      </c>
      <c r="G19" s="41" t="s">
        <v>230</v>
      </c>
      <c r="H19" s="41" t="s">
        <v>282</v>
      </c>
      <c r="I19" s="42" t="s">
        <v>226</v>
      </c>
      <c r="J19" s="42" t="s">
        <v>18</v>
      </c>
      <c r="K19" s="42">
        <v>3</v>
      </c>
      <c r="L19" s="42" t="s">
        <v>30</v>
      </c>
      <c r="M19" s="6"/>
      <c r="N19" s="6"/>
      <c r="O19" s="6"/>
      <c r="P19" s="6"/>
      <c r="Q19" s="6"/>
      <c r="R19" s="6">
        <f>$B19</f>
        <v>15</v>
      </c>
      <c r="S19" s="6"/>
      <c r="T19" s="6"/>
      <c r="U19" s="6"/>
      <c r="V19" s="6"/>
      <c r="X19" s="6"/>
      <c r="Y19" s="6"/>
      <c r="Z19" s="6"/>
      <c r="AA19" s="6"/>
      <c r="AB19" s="6"/>
      <c r="AC19" s="6">
        <f>$D19</f>
        <v>10</v>
      </c>
      <c r="AD19" s="6"/>
      <c r="AE19" s="6"/>
      <c r="AF19" s="6"/>
      <c r="AG19" s="6"/>
    </row>
    <row r="20" spans="1:33" ht="15" customHeight="1" x14ac:dyDescent="0.3">
      <c r="A20" s="42">
        <v>17</v>
      </c>
      <c r="B20" s="42">
        <v>16</v>
      </c>
      <c r="C20" s="42"/>
      <c r="D20" s="42"/>
      <c r="E20" s="1">
        <v>1986</v>
      </c>
      <c r="F20" s="55">
        <v>2.7256944444444445E-2</v>
      </c>
      <c r="G20" s="41" t="s">
        <v>216</v>
      </c>
      <c r="H20" s="41" t="s">
        <v>251</v>
      </c>
      <c r="I20" s="42" t="s">
        <v>58</v>
      </c>
      <c r="J20" s="42" t="s">
        <v>31</v>
      </c>
      <c r="K20" s="42">
        <v>3</v>
      </c>
      <c r="L20" s="42" t="s">
        <v>30</v>
      </c>
      <c r="M20" s="6"/>
      <c r="N20" s="6"/>
      <c r="O20" s="6">
        <f>$B20</f>
        <v>16</v>
      </c>
      <c r="P20" s="6"/>
      <c r="Q20" s="6"/>
      <c r="R20" s="6"/>
      <c r="S20" s="6"/>
      <c r="T20" s="6"/>
      <c r="U20" s="6"/>
      <c r="V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5" customHeight="1" x14ac:dyDescent="0.3">
      <c r="A21" s="42">
        <v>18</v>
      </c>
      <c r="B21" s="42">
        <v>17</v>
      </c>
      <c r="C21" s="42"/>
      <c r="D21" s="42"/>
      <c r="E21" s="1">
        <v>1709</v>
      </c>
      <c r="F21" s="55">
        <v>2.7314814814814813E-2</v>
      </c>
      <c r="G21" s="41" t="s">
        <v>220</v>
      </c>
      <c r="H21" s="41" t="s">
        <v>262</v>
      </c>
      <c r="I21" s="42" t="s">
        <v>58</v>
      </c>
      <c r="J21" s="42" t="s">
        <v>20</v>
      </c>
      <c r="K21" s="42">
        <v>3</v>
      </c>
      <c r="L21" s="42" t="s">
        <v>30</v>
      </c>
      <c r="M21" s="6"/>
      <c r="N21" s="6"/>
      <c r="O21" s="6"/>
      <c r="P21" s="6">
        <f>$B21</f>
        <v>17</v>
      </c>
      <c r="Q21" s="6"/>
      <c r="R21" s="6"/>
      <c r="S21" s="6"/>
      <c r="T21" s="6"/>
      <c r="U21" s="6"/>
      <c r="V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5" customHeight="1" x14ac:dyDescent="0.3">
      <c r="A22" s="42">
        <v>19</v>
      </c>
      <c r="B22" s="42">
        <v>18</v>
      </c>
      <c r="C22" s="42"/>
      <c r="D22" s="42"/>
      <c r="E22" s="1">
        <v>1733</v>
      </c>
      <c r="F22" s="55">
        <v>2.7418981481481482E-2</v>
      </c>
      <c r="G22" s="41" t="s">
        <v>458</v>
      </c>
      <c r="H22" s="41" t="s">
        <v>146</v>
      </c>
      <c r="I22" s="42" t="s">
        <v>58</v>
      </c>
      <c r="J22" s="42" t="s">
        <v>20</v>
      </c>
      <c r="K22" s="42">
        <v>3</v>
      </c>
      <c r="L22" s="42" t="s">
        <v>30</v>
      </c>
      <c r="M22" s="6"/>
      <c r="N22" s="6"/>
      <c r="O22" s="6"/>
      <c r="P22" s="6">
        <f>$B22</f>
        <v>18</v>
      </c>
      <c r="Q22" s="6"/>
      <c r="R22" s="6"/>
      <c r="S22" s="6"/>
      <c r="T22" s="6"/>
      <c r="U22" s="6"/>
      <c r="V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5" customHeight="1" x14ac:dyDescent="0.3">
      <c r="A23" s="42">
        <v>20</v>
      </c>
      <c r="B23" s="42">
        <v>19</v>
      </c>
      <c r="C23" s="42"/>
      <c r="D23" s="42"/>
      <c r="E23" s="1">
        <v>2002</v>
      </c>
      <c r="F23" s="55">
        <v>2.7442129629629629E-2</v>
      </c>
      <c r="G23" s="41" t="s">
        <v>263</v>
      </c>
      <c r="H23" s="41" t="s">
        <v>264</v>
      </c>
      <c r="I23" s="42" t="s">
        <v>58</v>
      </c>
      <c r="J23" s="42" t="s">
        <v>31</v>
      </c>
      <c r="K23" s="42">
        <v>3</v>
      </c>
      <c r="L23" s="42" t="s">
        <v>30</v>
      </c>
      <c r="M23" s="6"/>
      <c r="N23" s="6"/>
      <c r="O23" s="6">
        <f>$B23</f>
        <v>19</v>
      </c>
      <c r="P23" s="6"/>
      <c r="Q23" s="6"/>
      <c r="R23" s="6"/>
      <c r="S23" s="6"/>
      <c r="T23" s="6"/>
      <c r="U23" s="6"/>
      <c r="V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5" customHeight="1" x14ac:dyDescent="0.3">
      <c r="A24" s="42">
        <v>21</v>
      </c>
      <c r="B24" s="42">
        <v>20</v>
      </c>
      <c r="C24" s="42">
        <v>5</v>
      </c>
      <c r="D24" s="42">
        <v>11</v>
      </c>
      <c r="E24" s="1">
        <v>1277</v>
      </c>
      <c r="F24" s="55">
        <v>2.7546296296296294E-2</v>
      </c>
      <c r="G24" s="41" t="s">
        <v>225</v>
      </c>
      <c r="H24" s="41" t="s">
        <v>284</v>
      </c>
      <c r="I24" s="42" t="s">
        <v>226</v>
      </c>
      <c r="J24" s="42" t="s">
        <v>19</v>
      </c>
      <c r="K24" s="42">
        <v>3</v>
      </c>
      <c r="L24" s="42" t="s">
        <v>30</v>
      </c>
      <c r="M24" s="6"/>
      <c r="N24" s="6">
        <f>$B24</f>
        <v>20</v>
      </c>
      <c r="O24" s="6"/>
      <c r="P24" s="6"/>
      <c r="Q24" s="6"/>
      <c r="R24" s="6"/>
      <c r="S24" s="6"/>
      <c r="T24" s="6"/>
      <c r="U24" s="6"/>
      <c r="V24" s="6"/>
      <c r="X24" s="6"/>
      <c r="Y24" s="6">
        <f>$D24</f>
        <v>11</v>
      </c>
      <c r="Z24" s="6"/>
      <c r="AA24" s="6"/>
      <c r="AB24" s="6"/>
      <c r="AC24" s="6"/>
      <c r="AD24" s="6"/>
      <c r="AE24" s="6"/>
      <c r="AF24" s="6"/>
      <c r="AG24" s="6"/>
    </row>
    <row r="25" spans="1:33" ht="15" customHeight="1" x14ac:dyDescent="0.3">
      <c r="A25" s="42">
        <v>22</v>
      </c>
      <c r="B25" s="42">
        <v>21</v>
      </c>
      <c r="C25" s="42">
        <v>7</v>
      </c>
      <c r="D25" s="42">
        <v>12</v>
      </c>
      <c r="E25" s="1">
        <v>1251</v>
      </c>
      <c r="F25" s="55">
        <v>2.7696759259259258E-2</v>
      </c>
      <c r="G25" s="41" t="s">
        <v>205</v>
      </c>
      <c r="H25" s="41" t="s">
        <v>291</v>
      </c>
      <c r="I25" s="42" t="s">
        <v>227</v>
      </c>
      <c r="J25" s="42" t="s">
        <v>19</v>
      </c>
      <c r="K25" s="42">
        <v>3</v>
      </c>
      <c r="L25" s="42" t="s">
        <v>30</v>
      </c>
      <c r="M25" s="6"/>
      <c r="N25" s="6">
        <f>$B25</f>
        <v>21</v>
      </c>
      <c r="O25" s="6"/>
      <c r="P25" s="6"/>
      <c r="Q25" s="6"/>
      <c r="R25" s="6"/>
      <c r="S25" s="6"/>
      <c r="T25" s="6"/>
      <c r="U25" s="6"/>
      <c r="V25" s="6"/>
      <c r="X25" s="6"/>
      <c r="Y25" s="6">
        <f>$D25</f>
        <v>12</v>
      </c>
      <c r="Z25" s="6"/>
      <c r="AA25" s="6"/>
      <c r="AB25" s="6"/>
      <c r="AC25" s="6"/>
      <c r="AD25" s="6"/>
      <c r="AE25" s="6"/>
      <c r="AF25" s="6"/>
      <c r="AG25" s="6"/>
    </row>
    <row r="26" spans="1:33" ht="15" customHeight="1" x14ac:dyDescent="0.3">
      <c r="A26" s="42">
        <v>23</v>
      </c>
      <c r="B26" s="42">
        <v>22</v>
      </c>
      <c r="C26" s="42">
        <v>8</v>
      </c>
      <c r="D26" s="42">
        <v>13</v>
      </c>
      <c r="E26" s="1">
        <v>1459</v>
      </c>
      <c r="F26" s="55">
        <v>2.7754629629629633E-2</v>
      </c>
      <c r="G26" s="41" t="s">
        <v>258</v>
      </c>
      <c r="H26" s="41" t="s">
        <v>215</v>
      </c>
      <c r="I26" s="42" t="s">
        <v>227</v>
      </c>
      <c r="J26" s="42" t="s">
        <v>28</v>
      </c>
      <c r="K26" s="42">
        <v>3</v>
      </c>
      <c r="L26" s="42" t="s">
        <v>30</v>
      </c>
      <c r="M26" s="6"/>
      <c r="N26" s="6"/>
      <c r="O26" s="6"/>
      <c r="P26" s="6"/>
      <c r="Q26" s="6"/>
      <c r="R26" s="6"/>
      <c r="S26" s="6"/>
      <c r="T26" s="6">
        <f>$B26</f>
        <v>22</v>
      </c>
      <c r="U26" s="6"/>
      <c r="V26" s="6"/>
      <c r="X26" s="6"/>
      <c r="Y26" s="6"/>
      <c r="Z26" s="6"/>
      <c r="AA26" s="6"/>
      <c r="AB26" s="6"/>
      <c r="AC26" s="6"/>
      <c r="AD26" s="6"/>
      <c r="AE26" s="6">
        <f>$D26</f>
        <v>13</v>
      </c>
      <c r="AF26" s="6"/>
      <c r="AG26" s="6"/>
    </row>
    <row r="27" spans="1:33" ht="15" customHeight="1" x14ac:dyDescent="0.3">
      <c r="A27" s="42">
        <v>24</v>
      </c>
      <c r="B27" s="42">
        <v>23</v>
      </c>
      <c r="C27" s="42"/>
      <c r="D27" s="42"/>
      <c r="E27" s="1">
        <v>1467</v>
      </c>
      <c r="F27" s="55">
        <v>2.7905092592592592E-2</v>
      </c>
      <c r="G27" s="41" t="s">
        <v>265</v>
      </c>
      <c r="H27" s="41" t="s">
        <v>266</v>
      </c>
      <c r="I27" s="42" t="s">
        <v>58</v>
      </c>
      <c r="J27" s="42" t="s">
        <v>28</v>
      </c>
      <c r="K27" s="42">
        <v>3</v>
      </c>
      <c r="L27" s="42" t="s">
        <v>30</v>
      </c>
      <c r="M27" s="6"/>
      <c r="N27" s="6"/>
      <c r="O27" s="6"/>
      <c r="P27" s="6"/>
      <c r="Q27" s="6"/>
      <c r="R27" s="6"/>
      <c r="S27" s="6"/>
      <c r="T27" s="6">
        <f>$B27</f>
        <v>23</v>
      </c>
      <c r="U27" s="6"/>
      <c r="V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 x14ac:dyDescent="0.3">
      <c r="A28" s="42">
        <v>25</v>
      </c>
      <c r="B28" s="42">
        <v>24</v>
      </c>
      <c r="C28" s="42"/>
      <c r="D28" s="42"/>
      <c r="E28" s="1">
        <v>2131</v>
      </c>
      <c r="F28" s="55">
        <v>2.792824074074074E-2</v>
      </c>
      <c r="G28" s="41" t="s">
        <v>239</v>
      </c>
      <c r="H28" s="41" t="s">
        <v>268</v>
      </c>
      <c r="I28" s="42" t="s">
        <v>58</v>
      </c>
      <c r="J28" s="42" t="s">
        <v>21</v>
      </c>
      <c r="K28" s="42">
        <v>3</v>
      </c>
      <c r="L28" s="42" t="s">
        <v>30</v>
      </c>
      <c r="M28" s="6"/>
      <c r="N28" s="6"/>
      <c r="O28" s="6"/>
      <c r="P28" s="6"/>
      <c r="Q28" s="6"/>
      <c r="R28" s="6"/>
      <c r="S28" s="6"/>
      <c r="T28" s="6"/>
      <c r="U28" s="6">
        <f>$B28</f>
        <v>24</v>
      </c>
      <c r="V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5" customHeight="1" x14ac:dyDescent="0.3">
      <c r="A29" s="42">
        <v>26</v>
      </c>
      <c r="B29" s="42">
        <v>25</v>
      </c>
      <c r="C29" s="42">
        <v>6</v>
      </c>
      <c r="D29" s="42">
        <v>14</v>
      </c>
      <c r="E29" s="1">
        <v>1722</v>
      </c>
      <c r="F29" s="55">
        <v>2.7939814814814817E-2</v>
      </c>
      <c r="G29" s="41" t="s">
        <v>225</v>
      </c>
      <c r="H29" s="41" t="s">
        <v>290</v>
      </c>
      <c r="I29" s="42" t="s">
        <v>226</v>
      </c>
      <c r="J29" s="42" t="s">
        <v>20</v>
      </c>
      <c r="K29" s="42">
        <v>3</v>
      </c>
      <c r="L29" s="42" t="s">
        <v>30</v>
      </c>
      <c r="M29" s="6"/>
      <c r="N29" s="6"/>
      <c r="O29" s="6"/>
      <c r="P29" s="6">
        <f>$B29</f>
        <v>25</v>
      </c>
      <c r="Q29" s="6"/>
      <c r="R29" s="6"/>
      <c r="S29" s="6"/>
      <c r="T29" s="6"/>
      <c r="U29" s="6"/>
      <c r="V29" s="6"/>
      <c r="X29" s="6"/>
      <c r="Y29" s="6"/>
      <c r="Z29" s="6"/>
      <c r="AA29" s="6">
        <f>$D29</f>
        <v>14</v>
      </c>
      <c r="AB29" s="6"/>
      <c r="AC29" s="6"/>
      <c r="AD29" s="6"/>
      <c r="AE29" s="6"/>
      <c r="AF29" s="6"/>
      <c r="AG29" s="6"/>
    </row>
    <row r="30" spans="1:33" ht="15" customHeight="1" x14ac:dyDescent="0.3">
      <c r="A30" s="42">
        <v>27</v>
      </c>
      <c r="B30" s="42">
        <v>26</v>
      </c>
      <c r="C30" s="42"/>
      <c r="D30" s="42"/>
      <c r="E30" s="1">
        <v>1232</v>
      </c>
      <c r="F30" s="55">
        <v>2.7939814814814817E-2</v>
      </c>
      <c r="G30" s="41" t="s">
        <v>267</v>
      </c>
      <c r="H30" s="41" t="s">
        <v>81</v>
      </c>
      <c r="I30" s="42" t="s">
        <v>58</v>
      </c>
      <c r="J30" s="42" t="s">
        <v>19</v>
      </c>
      <c r="K30" s="42">
        <v>3</v>
      </c>
      <c r="L30" s="42" t="s">
        <v>30</v>
      </c>
      <c r="M30" s="6"/>
      <c r="N30" s="6">
        <f>$B30</f>
        <v>26</v>
      </c>
      <c r="O30" s="6"/>
      <c r="P30" s="6"/>
      <c r="Q30" s="6"/>
      <c r="R30" s="6"/>
      <c r="S30" s="6"/>
      <c r="T30" s="6"/>
      <c r="U30" s="6"/>
      <c r="V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5" customHeight="1" x14ac:dyDescent="0.3">
      <c r="A31" s="42">
        <v>28</v>
      </c>
      <c r="B31" s="42">
        <v>27</v>
      </c>
      <c r="C31" s="42"/>
      <c r="D31" s="42"/>
      <c r="E31" s="1">
        <v>1975</v>
      </c>
      <c r="F31" s="55">
        <v>2.855324074074074E-2</v>
      </c>
      <c r="G31" s="41" t="s">
        <v>263</v>
      </c>
      <c r="H31" s="41" t="s">
        <v>349</v>
      </c>
      <c r="I31" s="42" t="s">
        <v>58</v>
      </c>
      <c r="J31" s="42" t="s">
        <v>31</v>
      </c>
      <c r="K31" s="42">
        <v>3</v>
      </c>
      <c r="L31" s="42" t="s">
        <v>30</v>
      </c>
      <c r="M31" s="6"/>
      <c r="N31" s="6"/>
      <c r="O31" s="6">
        <f>$B31</f>
        <v>27</v>
      </c>
      <c r="P31" s="6"/>
      <c r="Q31" s="6"/>
      <c r="R31" s="6"/>
      <c r="S31" s="6"/>
      <c r="T31" s="6"/>
      <c r="U31" s="6"/>
      <c r="V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5" customHeight="1" x14ac:dyDescent="0.3">
      <c r="A32" s="42">
        <v>29</v>
      </c>
      <c r="B32" s="42">
        <v>28</v>
      </c>
      <c r="C32" s="42">
        <v>9</v>
      </c>
      <c r="D32" s="42">
        <v>15</v>
      </c>
      <c r="E32" s="1">
        <v>1600</v>
      </c>
      <c r="F32" s="55">
        <v>2.8611111111111108E-2</v>
      </c>
      <c r="G32" s="41" t="s">
        <v>204</v>
      </c>
      <c r="H32" s="41" t="s">
        <v>292</v>
      </c>
      <c r="I32" s="42" t="s">
        <v>227</v>
      </c>
      <c r="J32" s="42" t="s">
        <v>23</v>
      </c>
      <c r="K32" s="42">
        <v>3</v>
      </c>
      <c r="L32" s="42" t="s">
        <v>30</v>
      </c>
      <c r="M32" s="6"/>
      <c r="N32" s="6"/>
      <c r="O32" s="6"/>
      <c r="P32" s="6"/>
      <c r="Q32" s="6"/>
      <c r="R32" s="6"/>
      <c r="S32" s="6">
        <f>$B32</f>
        <v>28</v>
      </c>
      <c r="T32" s="6"/>
      <c r="U32" s="6"/>
      <c r="V32" s="6"/>
      <c r="X32" s="6"/>
      <c r="Y32" s="6"/>
      <c r="Z32" s="6"/>
      <c r="AA32" s="6"/>
      <c r="AB32" s="6"/>
      <c r="AC32" s="6"/>
      <c r="AD32" s="6">
        <f>$D32</f>
        <v>15</v>
      </c>
      <c r="AE32" s="6"/>
      <c r="AF32" s="6"/>
      <c r="AG32" s="6"/>
    </row>
    <row r="33" spans="1:33" ht="15" customHeight="1" x14ac:dyDescent="0.3">
      <c r="A33" s="42">
        <v>30</v>
      </c>
      <c r="B33" s="42">
        <v>29</v>
      </c>
      <c r="C33" s="42">
        <v>10</v>
      </c>
      <c r="D33" s="42">
        <v>16</v>
      </c>
      <c r="E33" s="1">
        <v>1241</v>
      </c>
      <c r="F33" s="55">
        <v>2.8807870370370369E-2</v>
      </c>
      <c r="G33" s="41" t="s">
        <v>218</v>
      </c>
      <c r="H33" s="41" t="s">
        <v>298</v>
      </c>
      <c r="I33" s="42" t="s">
        <v>227</v>
      </c>
      <c r="J33" s="42" t="s">
        <v>19</v>
      </c>
      <c r="K33" s="42">
        <v>3</v>
      </c>
      <c r="L33" s="42" t="s">
        <v>30</v>
      </c>
      <c r="M33" s="6"/>
      <c r="N33" s="6">
        <f>$B33</f>
        <v>29</v>
      </c>
      <c r="O33" s="6"/>
      <c r="P33" s="6"/>
      <c r="Q33" s="6"/>
      <c r="R33" s="6"/>
      <c r="S33" s="6"/>
      <c r="T33" s="6"/>
      <c r="U33" s="6"/>
      <c r="V33" s="6"/>
      <c r="X33" s="6"/>
      <c r="Y33" s="6">
        <f>$D33</f>
        <v>16</v>
      </c>
      <c r="Z33" s="6"/>
      <c r="AA33" s="6"/>
      <c r="AB33" s="6"/>
      <c r="AC33" s="6"/>
      <c r="AD33" s="6"/>
      <c r="AE33" s="6"/>
      <c r="AF33" s="6"/>
      <c r="AG33" s="6"/>
    </row>
    <row r="34" spans="1:33" ht="15" customHeight="1" x14ac:dyDescent="0.3">
      <c r="A34" s="42">
        <v>31</v>
      </c>
      <c r="B34" s="42">
        <v>30</v>
      </c>
      <c r="C34" s="42">
        <v>11</v>
      </c>
      <c r="D34" s="42">
        <v>17</v>
      </c>
      <c r="E34" s="1">
        <v>1914</v>
      </c>
      <c r="F34" s="55">
        <v>2.8854166666666667E-2</v>
      </c>
      <c r="G34" s="41" t="s">
        <v>208</v>
      </c>
      <c r="H34" s="41" t="s">
        <v>87</v>
      </c>
      <c r="I34" s="42" t="s">
        <v>227</v>
      </c>
      <c r="J34" s="42" t="s">
        <v>21</v>
      </c>
      <c r="K34" s="42">
        <v>3</v>
      </c>
      <c r="L34" s="42" t="s">
        <v>30</v>
      </c>
      <c r="M34" s="6"/>
      <c r="N34" s="6"/>
      <c r="O34" s="6"/>
      <c r="P34" s="6"/>
      <c r="Q34" s="6"/>
      <c r="R34" s="6"/>
      <c r="S34" s="6"/>
      <c r="T34" s="6"/>
      <c r="U34" s="6">
        <f>$B34</f>
        <v>30</v>
      </c>
      <c r="V34" s="6"/>
      <c r="X34" s="6"/>
      <c r="Y34" s="6"/>
      <c r="Z34" s="6"/>
      <c r="AA34" s="6"/>
      <c r="AB34" s="6"/>
      <c r="AC34" s="6"/>
      <c r="AD34" s="6"/>
      <c r="AE34" s="6"/>
      <c r="AF34" s="6">
        <f>$D34</f>
        <v>17</v>
      </c>
      <c r="AG34" s="6"/>
    </row>
    <row r="35" spans="1:33" ht="15" customHeight="1" x14ac:dyDescent="0.3">
      <c r="A35" s="42">
        <v>32</v>
      </c>
      <c r="B35" s="42">
        <v>31</v>
      </c>
      <c r="C35" s="42">
        <v>7</v>
      </c>
      <c r="D35" s="42">
        <v>18</v>
      </c>
      <c r="E35" s="1">
        <v>1703</v>
      </c>
      <c r="F35" s="55">
        <v>2.9050925925925928E-2</v>
      </c>
      <c r="G35" s="41" t="s">
        <v>230</v>
      </c>
      <c r="H35" s="41" t="s">
        <v>293</v>
      </c>
      <c r="I35" s="42" t="s">
        <v>226</v>
      </c>
      <c r="J35" s="42" t="s">
        <v>20</v>
      </c>
      <c r="K35" s="42">
        <v>3</v>
      </c>
      <c r="L35" s="42" t="s">
        <v>30</v>
      </c>
      <c r="M35" s="6"/>
      <c r="N35" s="6"/>
      <c r="O35" s="6"/>
      <c r="P35" s="6">
        <f>$B35</f>
        <v>31</v>
      </c>
      <c r="Q35" s="6"/>
      <c r="R35" s="6"/>
      <c r="S35" s="6"/>
      <c r="T35" s="6"/>
      <c r="U35" s="6"/>
      <c r="V35" s="6"/>
      <c r="X35" s="6"/>
      <c r="Y35" s="6"/>
      <c r="Z35" s="6"/>
      <c r="AA35" s="6">
        <f>$D35</f>
        <v>18</v>
      </c>
      <c r="AB35" s="6"/>
      <c r="AC35" s="6"/>
      <c r="AD35" s="6"/>
      <c r="AE35" s="6"/>
      <c r="AF35" s="6"/>
      <c r="AG35" s="6"/>
    </row>
    <row r="36" spans="1:33" ht="15" customHeight="1" x14ac:dyDescent="0.3">
      <c r="A36" s="42">
        <v>33</v>
      </c>
      <c r="B36" s="42">
        <v>32</v>
      </c>
      <c r="C36" s="42">
        <v>1</v>
      </c>
      <c r="D36" s="42"/>
      <c r="E36" s="1">
        <v>2135</v>
      </c>
      <c r="F36" s="55">
        <v>2.9097222222222222E-2</v>
      </c>
      <c r="G36" s="41" t="s">
        <v>263</v>
      </c>
      <c r="H36" s="41" t="s">
        <v>379</v>
      </c>
      <c r="I36" s="42" t="s">
        <v>103</v>
      </c>
      <c r="J36" s="42" t="s">
        <v>21</v>
      </c>
      <c r="K36" s="42">
        <v>3</v>
      </c>
      <c r="L36" s="42" t="s">
        <v>30</v>
      </c>
      <c r="M36" s="6"/>
      <c r="N36" s="6"/>
      <c r="O36" s="6"/>
      <c r="P36" s="6"/>
      <c r="Q36" s="6"/>
      <c r="R36" s="6"/>
      <c r="S36" s="6"/>
      <c r="T36" s="6"/>
      <c r="U36" s="6">
        <f>$B36</f>
        <v>32</v>
      </c>
      <c r="V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5" customHeight="1" x14ac:dyDescent="0.3">
      <c r="A37" s="42">
        <v>34</v>
      </c>
      <c r="B37" s="42">
        <v>33</v>
      </c>
      <c r="C37" s="42">
        <v>12</v>
      </c>
      <c r="D37" s="42">
        <v>19</v>
      </c>
      <c r="E37" s="1">
        <v>1983</v>
      </c>
      <c r="F37" s="55">
        <v>2.9305555555555553E-2</v>
      </c>
      <c r="G37" s="41" t="s">
        <v>222</v>
      </c>
      <c r="H37" s="41" t="s">
        <v>385</v>
      </c>
      <c r="I37" s="42" t="s">
        <v>227</v>
      </c>
      <c r="J37" s="42" t="s">
        <v>31</v>
      </c>
      <c r="K37" s="42">
        <v>3</v>
      </c>
      <c r="L37" s="42" t="s">
        <v>30</v>
      </c>
      <c r="M37" s="6"/>
      <c r="N37" s="6"/>
      <c r="O37" s="6">
        <f>$B37</f>
        <v>33</v>
      </c>
      <c r="P37" s="6"/>
      <c r="Q37" s="6"/>
      <c r="R37" s="6"/>
      <c r="S37" s="6"/>
      <c r="T37" s="6"/>
      <c r="U37" s="6"/>
      <c r="V37" s="6"/>
      <c r="X37" s="6"/>
      <c r="Y37" s="6"/>
      <c r="Z37" s="6">
        <f>$D37</f>
        <v>19</v>
      </c>
      <c r="AA37" s="6"/>
      <c r="AB37" s="6"/>
      <c r="AC37" s="6"/>
      <c r="AD37" s="6"/>
      <c r="AE37" s="6"/>
      <c r="AF37" s="6"/>
      <c r="AG37" s="6"/>
    </row>
    <row r="38" spans="1:33" ht="15" customHeight="1" x14ac:dyDescent="0.3">
      <c r="A38" s="42">
        <v>35</v>
      </c>
      <c r="B38" s="42">
        <v>34</v>
      </c>
      <c r="C38" s="42">
        <v>13</v>
      </c>
      <c r="D38" s="42">
        <v>20</v>
      </c>
      <c r="E38" s="1">
        <v>1282</v>
      </c>
      <c r="F38" s="55">
        <v>2.9351851851851851E-2</v>
      </c>
      <c r="G38" s="41" t="s">
        <v>238</v>
      </c>
      <c r="H38" s="41" t="s">
        <v>300</v>
      </c>
      <c r="I38" s="42" t="s">
        <v>227</v>
      </c>
      <c r="J38" s="42" t="s">
        <v>19</v>
      </c>
      <c r="K38" s="42">
        <v>3</v>
      </c>
      <c r="L38" s="42" t="s">
        <v>30</v>
      </c>
      <c r="M38" s="6"/>
      <c r="N38" s="6">
        <f>$B38</f>
        <v>34</v>
      </c>
      <c r="O38" s="6"/>
      <c r="P38" s="6"/>
      <c r="Q38" s="6"/>
      <c r="R38" s="6"/>
      <c r="S38" s="6"/>
      <c r="T38" s="6"/>
      <c r="U38" s="6"/>
      <c r="V38" s="6"/>
      <c r="X38" s="6"/>
      <c r="Y38" s="6">
        <f>$D38</f>
        <v>20</v>
      </c>
      <c r="Z38" s="6"/>
      <c r="AA38" s="6"/>
      <c r="AB38" s="6"/>
      <c r="AC38" s="6"/>
      <c r="AD38" s="6"/>
      <c r="AE38" s="6"/>
      <c r="AF38" s="6"/>
      <c r="AG38" s="6"/>
    </row>
    <row r="39" spans="1:33" ht="15" customHeight="1" x14ac:dyDescent="0.3">
      <c r="A39" s="42">
        <v>36</v>
      </c>
      <c r="B39" s="42">
        <v>35</v>
      </c>
      <c r="C39" s="42"/>
      <c r="D39" s="42"/>
      <c r="E39" s="1">
        <v>1981</v>
      </c>
      <c r="F39" s="55">
        <v>2.9386574074074075E-2</v>
      </c>
      <c r="G39" s="41" t="s">
        <v>223</v>
      </c>
      <c r="H39" s="41" t="s">
        <v>272</v>
      </c>
      <c r="I39" s="42" t="s">
        <v>58</v>
      </c>
      <c r="J39" s="42" t="s">
        <v>31</v>
      </c>
      <c r="K39" s="42">
        <v>3</v>
      </c>
      <c r="L39" s="42" t="s">
        <v>30</v>
      </c>
      <c r="M39" s="6"/>
      <c r="N39" s="6"/>
      <c r="O39" s="6">
        <f>$B39</f>
        <v>35</v>
      </c>
      <c r="P39" s="6"/>
      <c r="Q39" s="6"/>
      <c r="R39" s="6"/>
      <c r="S39" s="6"/>
      <c r="T39" s="6"/>
      <c r="U39" s="6"/>
      <c r="V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5" customHeight="1" x14ac:dyDescent="0.3">
      <c r="A40" s="42">
        <v>37</v>
      </c>
      <c r="B40" s="42">
        <v>36</v>
      </c>
      <c r="C40" s="42">
        <v>8</v>
      </c>
      <c r="D40" s="42">
        <v>21</v>
      </c>
      <c r="E40" s="1">
        <v>1716</v>
      </c>
      <c r="F40" s="55">
        <v>2.9409722222222223E-2</v>
      </c>
      <c r="G40" s="41" t="s">
        <v>231</v>
      </c>
      <c r="H40" s="41" t="s">
        <v>294</v>
      </c>
      <c r="I40" s="42" t="s">
        <v>226</v>
      </c>
      <c r="J40" s="42" t="s">
        <v>20</v>
      </c>
      <c r="K40" s="42">
        <v>3</v>
      </c>
      <c r="L40" s="42" t="s">
        <v>30</v>
      </c>
      <c r="M40" s="6"/>
      <c r="N40" s="6"/>
      <c r="O40" s="6"/>
      <c r="P40" s="6">
        <f>$B40</f>
        <v>36</v>
      </c>
      <c r="Q40" s="6"/>
      <c r="R40" s="6"/>
      <c r="S40" s="6"/>
      <c r="T40" s="6"/>
      <c r="U40" s="6"/>
      <c r="V40" s="6"/>
      <c r="X40" s="6"/>
      <c r="Y40" s="6"/>
      <c r="Z40" s="6"/>
      <c r="AA40" s="6">
        <f>$D40</f>
        <v>21</v>
      </c>
      <c r="AB40" s="6"/>
      <c r="AC40" s="6"/>
      <c r="AD40" s="6"/>
      <c r="AE40" s="6"/>
      <c r="AF40" s="6"/>
      <c r="AG40" s="6"/>
    </row>
    <row r="41" spans="1:33" ht="15" customHeight="1" x14ac:dyDescent="0.3">
      <c r="A41" s="42">
        <v>38</v>
      </c>
      <c r="B41" s="42">
        <v>37</v>
      </c>
      <c r="C41" s="42"/>
      <c r="D41" s="42"/>
      <c r="E41" s="1">
        <v>1827</v>
      </c>
      <c r="F41" s="55">
        <v>2.9421296296296296E-2</v>
      </c>
      <c r="G41" s="41" t="s">
        <v>209</v>
      </c>
      <c r="H41" s="41" t="s">
        <v>110</v>
      </c>
      <c r="I41" s="42" t="s">
        <v>58</v>
      </c>
      <c r="J41" s="42" t="s">
        <v>25</v>
      </c>
      <c r="K41" s="42">
        <v>3</v>
      </c>
      <c r="L41" s="42" t="s">
        <v>30</v>
      </c>
      <c r="M41" s="6"/>
      <c r="N41" s="6"/>
      <c r="O41" s="6"/>
      <c r="P41" s="6"/>
      <c r="Q41" s="6"/>
      <c r="R41" s="6"/>
      <c r="S41" s="6"/>
      <c r="T41" s="6"/>
      <c r="U41" s="6"/>
      <c r="V41" s="6">
        <f>$B41</f>
        <v>37</v>
      </c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5" customHeight="1" x14ac:dyDescent="0.3">
      <c r="A42" s="42">
        <v>40</v>
      </c>
      <c r="B42" s="42">
        <v>38</v>
      </c>
      <c r="C42" s="42"/>
      <c r="D42" s="42"/>
      <c r="E42" s="1">
        <v>1809</v>
      </c>
      <c r="F42" s="55">
        <v>2.9537037037037035E-2</v>
      </c>
      <c r="G42" s="41" t="s">
        <v>213</v>
      </c>
      <c r="H42" s="41" t="s">
        <v>365</v>
      </c>
      <c r="I42" s="42" t="s">
        <v>58</v>
      </c>
      <c r="J42" s="42" t="s">
        <v>25</v>
      </c>
      <c r="K42" s="42">
        <v>3</v>
      </c>
      <c r="L42" s="42" t="s">
        <v>30</v>
      </c>
      <c r="M42" s="6"/>
      <c r="N42" s="6"/>
      <c r="O42" s="6"/>
      <c r="P42" s="6"/>
      <c r="Q42" s="6"/>
      <c r="R42" s="6"/>
      <c r="S42" s="6"/>
      <c r="T42" s="6"/>
      <c r="U42" s="6"/>
      <c r="V42" s="6">
        <f>$B42</f>
        <v>38</v>
      </c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5" customHeight="1" x14ac:dyDescent="0.3">
      <c r="A43" s="42">
        <v>41</v>
      </c>
      <c r="B43" s="42">
        <v>39</v>
      </c>
      <c r="C43" s="42">
        <v>9</v>
      </c>
      <c r="D43" s="42">
        <v>22</v>
      </c>
      <c r="E43" s="1">
        <v>1574</v>
      </c>
      <c r="F43" s="55">
        <v>2.9537037037037035E-2</v>
      </c>
      <c r="G43" s="41" t="s">
        <v>295</v>
      </c>
      <c r="H43" s="41" t="s">
        <v>296</v>
      </c>
      <c r="I43" s="42" t="s">
        <v>226</v>
      </c>
      <c r="J43" s="42" t="s">
        <v>23</v>
      </c>
      <c r="K43" s="42">
        <v>3</v>
      </c>
      <c r="L43" s="42" t="s">
        <v>30</v>
      </c>
      <c r="M43" s="6"/>
      <c r="N43" s="6"/>
      <c r="O43" s="6"/>
      <c r="P43" s="6"/>
      <c r="Q43" s="6"/>
      <c r="R43" s="6"/>
      <c r="S43" s="6">
        <f>$B43</f>
        <v>39</v>
      </c>
      <c r="T43" s="6"/>
      <c r="U43" s="6"/>
      <c r="V43" s="6"/>
      <c r="X43" s="6"/>
      <c r="Y43" s="6"/>
      <c r="Z43" s="6"/>
      <c r="AA43" s="6"/>
      <c r="AB43" s="6"/>
      <c r="AC43" s="6"/>
      <c r="AD43" s="6">
        <f>$D43</f>
        <v>22</v>
      </c>
      <c r="AE43" s="6"/>
      <c r="AF43" s="6"/>
      <c r="AG43" s="6"/>
    </row>
    <row r="44" spans="1:33" ht="15" customHeight="1" x14ac:dyDescent="0.3">
      <c r="A44" s="42">
        <v>42</v>
      </c>
      <c r="B44" s="42">
        <v>40</v>
      </c>
      <c r="C44" s="42">
        <v>14</v>
      </c>
      <c r="D44" s="42">
        <v>23</v>
      </c>
      <c r="E44" s="1">
        <v>1258</v>
      </c>
      <c r="F44" s="55">
        <v>2.9583333333333333E-2</v>
      </c>
      <c r="G44" s="41" t="s">
        <v>246</v>
      </c>
      <c r="H44" s="41" t="s">
        <v>88</v>
      </c>
      <c r="I44" s="42" t="s">
        <v>227</v>
      </c>
      <c r="J44" s="42" t="s">
        <v>19</v>
      </c>
      <c r="K44" s="42">
        <v>3</v>
      </c>
      <c r="L44" s="42" t="s">
        <v>30</v>
      </c>
      <c r="M44" s="6"/>
      <c r="N44" s="6">
        <f>$B44</f>
        <v>40</v>
      </c>
      <c r="O44" s="6"/>
      <c r="P44" s="6"/>
      <c r="Q44" s="6"/>
      <c r="R44" s="6"/>
      <c r="S44" s="6"/>
      <c r="T44" s="6"/>
      <c r="U44" s="6"/>
      <c r="V44" s="6"/>
      <c r="X44" s="6"/>
      <c r="Y44" s="6">
        <f>$D44</f>
        <v>23</v>
      </c>
      <c r="Z44" s="6"/>
      <c r="AA44" s="6"/>
      <c r="AB44" s="6"/>
      <c r="AC44" s="6"/>
      <c r="AD44" s="6"/>
      <c r="AE44" s="6"/>
      <c r="AF44" s="6"/>
      <c r="AG44" s="6"/>
    </row>
    <row r="45" spans="1:33" ht="15" customHeight="1" x14ac:dyDescent="0.3">
      <c r="A45" s="42">
        <v>43</v>
      </c>
      <c r="B45" s="42">
        <v>41</v>
      </c>
      <c r="C45" s="42"/>
      <c r="D45" s="42"/>
      <c r="E45" s="1">
        <v>1464</v>
      </c>
      <c r="F45" s="55">
        <v>2.9629629629629627E-2</v>
      </c>
      <c r="G45" s="41" t="s">
        <v>206</v>
      </c>
      <c r="H45" s="41" t="s">
        <v>271</v>
      </c>
      <c r="I45" s="42" t="s">
        <v>58</v>
      </c>
      <c r="J45" s="42" t="s">
        <v>28</v>
      </c>
      <c r="K45" s="42">
        <v>3</v>
      </c>
      <c r="L45" s="42" t="s">
        <v>30</v>
      </c>
      <c r="M45" s="6"/>
      <c r="N45" s="6"/>
      <c r="O45" s="6"/>
      <c r="P45" s="6"/>
      <c r="Q45" s="6"/>
      <c r="R45" s="6"/>
      <c r="S45" s="6"/>
      <c r="T45" s="6">
        <f>$B45</f>
        <v>41</v>
      </c>
      <c r="U45" s="6"/>
      <c r="V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5" customHeight="1" x14ac:dyDescent="0.3">
      <c r="A46" s="42">
        <v>45</v>
      </c>
      <c r="B46" s="42">
        <v>42</v>
      </c>
      <c r="C46" s="42"/>
      <c r="D46" s="42"/>
      <c r="E46" s="1">
        <v>1267</v>
      </c>
      <c r="F46" s="55">
        <v>2.9803240740740741E-2</v>
      </c>
      <c r="G46" s="41" t="s">
        <v>269</v>
      </c>
      <c r="H46" s="41" t="s">
        <v>270</v>
      </c>
      <c r="I46" s="42" t="s">
        <v>58</v>
      </c>
      <c r="J46" s="42" t="s">
        <v>19</v>
      </c>
      <c r="K46" s="42">
        <v>3</v>
      </c>
      <c r="L46" s="42" t="s">
        <v>30</v>
      </c>
      <c r="M46" s="6"/>
      <c r="N46" s="6">
        <f>$B46</f>
        <v>42</v>
      </c>
      <c r="O46" s="6"/>
      <c r="P46" s="6"/>
      <c r="Q46" s="6"/>
      <c r="R46" s="6"/>
      <c r="S46" s="6"/>
      <c r="T46" s="6"/>
      <c r="U46" s="6"/>
      <c r="V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5" customHeight="1" x14ac:dyDescent="0.3">
      <c r="A47" s="42">
        <v>47</v>
      </c>
      <c r="B47" s="42">
        <v>43</v>
      </c>
      <c r="C47" s="42">
        <v>15</v>
      </c>
      <c r="D47" s="42">
        <v>24</v>
      </c>
      <c r="E47" s="1">
        <v>1976</v>
      </c>
      <c r="F47" s="55">
        <v>3.0023148148148149E-2</v>
      </c>
      <c r="G47" s="41" t="s">
        <v>210</v>
      </c>
      <c r="H47" s="41" t="s">
        <v>386</v>
      </c>
      <c r="I47" s="42" t="s">
        <v>227</v>
      </c>
      <c r="J47" s="42" t="s">
        <v>31</v>
      </c>
      <c r="K47" s="42">
        <v>3</v>
      </c>
      <c r="L47" s="42" t="s">
        <v>30</v>
      </c>
      <c r="M47" s="6"/>
      <c r="N47" s="6"/>
      <c r="O47" s="6">
        <f>$B47</f>
        <v>43</v>
      </c>
      <c r="P47" s="6"/>
      <c r="Q47" s="6"/>
      <c r="R47" s="6"/>
      <c r="S47" s="6"/>
      <c r="T47" s="6"/>
      <c r="U47" s="6"/>
      <c r="V47" s="6"/>
      <c r="X47" s="6"/>
      <c r="Y47" s="6"/>
      <c r="Z47" s="6">
        <f>$D47</f>
        <v>24</v>
      </c>
      <c r="AA47" s="6"/>
      <c r="AB47" s="6"/>
      <c r="AC47" s="6"/>
      <c r="AD47" s="6"/>
      <c r="AE47" s="6"/>
      <c r="AF47" s="6"/>
      <c r="AG47" s="6"/>
    </row>
    <row r="48" spans="1:33" ht="15" customHeight="1" x14ac:dyDescent="0.3">
      <c r="A48" s="42">
        <v>48</v>
      </c>
      <c r="B48" s="42">
        <v>44</v>
      </c>
      <c r="C48" s="42"/>
      <c r="D48" s="42"/>
      <c r="E48" s="1">
        <v>1493</v>
      </c>
      <c r="F48" s="55">
        <v>3.0081018518518517E-2</v>
      </c>
      <c r="G48" s="41" t="s">
        <v>360</v>
      </c>
      <c r="H48" s="41" t="s">
        <v>361</v>
      </c>
      <c r="I48" s="42" t="s">
        <v>58</v>
      </c>
      <c r="J48" s="42" t="s">
        <v>28</v>
      </c>
      <c r="K48" s="42">
        <v>3</v>
      </c>
      <c r="L48" s="42" t="s">
        <v>30</v>
      </c>
      <c r="M48" s="6"/>
      <c r="N48" s="6"/>
      <c r="O48" s="6"/>
      <c r="P48" s="6"/>
      <c r="Q48" s="6"/>
      <c r="R48" s="6"/>
      <c r="S48" s="6"/>
      <c r="T48" s="6">
        <f>$B48</f>
        <v>44</v>
      </c>
      <c r="U48" s="6"/>
      <c r="V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5" customHeight="1" x14ac:dyDescent="0.3">
      <c r="A49" s="42">
        <v>49</v>
      </c>
      <c r="B49" s="42">
        <v>45</v>
      </c>
      <c r="C49" s="42">
        <v>16</v>
      </c>
      <c r="D49" s="42">
        <v>25</v>
      </c>
      <c r="E49" s="1">
        <v>1826</v>
      </c>
      <c r="F49" s="55">
        <v>3.0162037037037036E-2</v>
      </c>
      <c r="G49" s="41" t="s">
        <v>223</v>
      </c>
      <c r="H49" s="41" t="s">
        <v>387</v>
      </c>
      <c r="I49" s="42" t="s">
        <v>227</v>
      </c>
      <c r="J49" s="42" t="s">
        <v>25</v>
      </c>
      <c r="K49" s="42">
        <v>3</v>
      </c>
      <c r="L49" s="42" t="s">
        <v>30</v>
      </c>
      <c r="M49" s="6"/>
      <c r="N49" s="6"/>
      <c r="O49" s="6"/>
      <c r="P49" s="6"/>
      <c r="Q49" s="6"/>
      <c r="R49" s="6"/>
      <c r="S49" s="6"/>
      <c r="T49" s="6"/>
      <c r="U49" s="6"/>
      <c r="V49" s="6">
        <f>$B49</f>
        <v>45</v>
      </c>
      <c r="X49" s="6"/>
      <c r="Y49" s="6"/>
      <c r="Z49" s="6"/>
      <c r="AA49" s="6"/>
      <c r="AB49" s="6"/>
      <c r="AC49" s="6"/>
      <c r="AD49" s="6"/>
      <c r="AE49" s="6"/>
      <c r="AF49" s="6"/>
      <c r="AG49" s="6">
        <f>$D49</f>
        <v>25</v>
      </c>
    </row>
    <row r="50" spans="1:33" ht="15" customHeight="1" x14ac:dyDescent="0.3">
      <c r="A50" s="42">
        <v>51</v>
      </c>
      <c r="B50" s="42">
        <v>46</v>
      </c>
      <c r="C50" s="42">
        <v>10</v>
      </c>
      <c r="D50" s="42">
        <v>26</v>
      </c>
      <c r="E50" s="1">
        <v>1973</v>
      </c>
      <c r="F50" s="55">
        <v>3.0277777777777778E-2</v>
      </c>
      <c r="G50" s="41" t="s">
        <v>249</v>
      </c>
      <c r="H50" s="41" t="s">
        <v>134</v>
      </c>
      <c r="I50" s="42" t="s">
        <v>226</v>
      </c>
      <c r="J50" s="42" t="s">
        <v>31</v>
      </c>
      <c r="K50" s="42">
        <v>3</v>
      </c>
      <c r="L50" s="42" t="s">
        <v>30</v>
      </c>
      <c r="M50" s="6"/>
      <c r="N50" s="6"/>
      <c r="O50" s="6">
        <f>$B50</f>
        <v>46</v>
      </c>
      <c r="P50" s="6"/>
      <c r="Q50" s="6"/>
      <c r="R50" s="6"/>
      <c r="S50" s="6"/>
      <c r="T50" s="6"/>
      <c r="U50" s="6"/>
      <c r="V50" s="6"/>
      <c r="X50" s="6"/>
      <c r="Y50" s="6"/>
      <c r="Z50" s="6">
        <f>$D50</f>
        <v>26</v>
      </c>
      <c r="AA50" s="6"/>
      <c r="AB50" s="6"/>
      <c r="AC50" s="6"/>
      <c r="AD50" s="6"/>
      <c r="AE50" s="6"/>
      <c r="AF50" s="6"/>
      <c r="AG50" s="6"/>
    </row>
    <row r="51" spans="1:33" ht="15" customHeight="1" x14ac:dyDescent="0.3">
      <c r="A51" s="42">
        <v>52</v>
      </c>
      <c r="B51" s="42">
        <v>47</v>
      </c>
      <c r="C51" s="42">
        <v>17</v>
      </c>
      <c r="D51" s="42">
        <v>27</v>
      </c>
      <c r="E51" s="1">
        <v>1480</v>
      </c>
      <c r="F51" s="55">
        <v>3.0300925925925926E-2</v>
      </c>
      <c r="G51" s="41" t="s">
        <v>221</v>
      </c>
      <c r="H51" s="41" t="s">
        <v>172</v>
      </c>
      <c r="I51" s="42" t="s">
        <v>227</v>
      </c>
      <c r="J51" s="42" t="s">
        <v>28</v>
      </c>
      <c r="K51" s="42">
        <v>3</v>
      </c>
      <c r="L51" s="42" t="s">
        <v>30</v>
      </c>
      <c r="M51" s="6"/>
      <c r="N51" s="6"/>
      <c r="O51" s="6"/>
      <c r="P51" s="6"/>
      <c r="Q51" s="6"/>
      <c r="R51" s="6"/>
      <c r="S51" s="6"/>
      <c r="T51" s="6">
        <f>$B51</f>
        <v>47</v>
      </c>
      <c r="U51" s="6"/>
      <c r="V51" s="6"/>
      <c r="X51" s="6"/>
      <c r="Y51" s="6"/>
      <c r="Z51" s="6"/>
      <c r="AA51" s="6"/>
      <c r="AB51" s="6"/>
      <c r="AC51" s="6"/>
      <c r="AD51" s="6"/>
      <c r="AE51" s="6">
        <f>$D51</f>
        <v>27</v>
      </c>
      <c r="AF51" s="6"/>
      <c r="AG51" s="6"/>
    </row>
    <row r="52" spans="1:33" ht="15" customHeight="1" x14ac:dyDescent="0.3">
      <c r="A52" s="42">
        <v>53</v>
      </c>
      <c r="B52" s="42">
        <v>48</v>
      </c>
      <c r="C52" s="42">
        <v>18</v>
      </c>
      <c r="D52" s="42">
        <v>28</v>
      </c>
      <c r="E52" s="1">
        <v>1257</v>
      </c>
      <c r="F52" s="55">
        <v>3.047453703703704E-2</v>
      </c>
      <c r="G52" s="41" t="s">
        <v>205</v>
      </c>
      <c r="H52" s="41" t="s">
        <v>388</v>
      </c>
      <c r="I52" s="42" t="s">
        <v>227</v>
      </c>
      <c r="J52" s="42" t="s">
        <v>19</v>
      </c>
      <c r="K52" s="42">
        <v>3</v>
      </c>
      <c r="L52" s="42" t="s">
        <v>30</v>
      </c>
      <c r="M52" s="6"/>
      <c r="N52" s="6">
        <f>$B52</f>
        <v>48</v>
      </c>
      <c r="O52" s="6"/>
      <c r="P52" s="6"/>
      <c r="Q52" s="6"/>
      <c r="R52" s="6"/>
      <c r="S52" s="6"/>
      <c r="T52" s="6"/>
      <c r="U52" s="6"/>
      <c r="V52" s="6"/>
      <c r="X52" s="6"/>
      <c r="Y52" s="6">
        <f>$D52</f>
        <v>28</v>
      </c>
      <c r="Z52" s="6"/>
      <c r="AA52" s="6"/>
      <c r="AB52" s="6"/>
      <c r="AC52" s="6"/>
      <c r="AD52" s="6"/>
      <c r="AE52" s="6"/>
      <c r="AF52" s="6"/>
      <c r="AG52" s="6"/>
    </row>
    <row r="53" spans="1:33" ht="15" customHeight="1" x14ac:dyDescent="0.3">
      <c r="A53" s="42">
        <v>54</v>
      </c>
      <c r="B53" s="42">
        <v>49</v>
      </c>
      <c r="C53" s="42"/>
      <c r="D53" s="42"/>
      <c r="E53" s="1">
        <v>1707</v>
      </c>
      <c r="F53" s="55">
        <v>3.0706018518518518E-2</v>
      </c>
      <c r="G53" s="41" t="s">
        <v>216</v>
      </c>
      <c r="H53" s="41" t="s">
        <v>366</v>
      </c>
      <c r="I53" s="42" t="s">
        <v>58</v>
      </c>
      <c r="J53" s="42" t="s">
        <v>20</v>
      </c>
      <c r="K53" s="42">
        <v>3</v>
      </c>
      <c r="L53" s="42" t="s">
        <v>30</v>
      </c>
      <c r="M53" s="6"/>
      <c r="N53" s="6"/>
      <c r="O53" s="6"/>
      <c r="P53" s="6">
        <f>$B53</f>
        <v>49</v>
      </c>
      <c r="Q53" s="6"/>
      <c r="R53" s="6"/>
      <c r="S53" s="6"/>
      <c r="T53" s="6"/>
      <c r="U53" s="6"/>
      <c r="V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5" customHeight="1" x14ac:dyDescent="0.3">
      <c r="A54" s="42">
        <v>55</v>
      </c>
      <c r="B54" s="42">
        <v>50</v>
      </c>
      <c r="C54" s="42">
        <v>2</v>
      </c>
      <c r="D54" s="42"/>
      <c r="E54" s="1">
        <v>2136</v>
      </c>
      <c r="F54" s="55">
        <v>3.0717592592592591E-2</v>
      </c>
      <c r="G54" s="41" t="s">
        <v>59</v>
      </c>
      <c r="H54" s="41" t="s">
        <v>380</v>
      </c>
      <c r="I54" s="42" t="s">
        <v>103</v>
      </c>
      <c r="J54" s="42" t="s">
        <v>21</v>
      </c>
      <c r="K54" s="42">
        <v>3</v>
      </c>
      <c r="L54" s="42" t="s">
        <v>30</v>
      </c>
      <c r="M54" s="6"/>
      <c r="N54" s="6"/>
      <c r="O54" s="6"/>
      <c r="P54" s="6"/>
      <c r="Q54" s="6"/>
      <c r="R54" s="6"/>
      <c r="S54" s="6"/>
      <c r="T54" s="6"/>
      <c r="U54" s="6">
        <f>$B54</f>
        <v>50</v>
      </c>
      <c r="V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5" customHeight="1" x14ac:dyDescent="0.3">
      <c r="A55" s="42">
        <v>56</v>
      </c>
      <c r="B55" s="42">
        <v>51</v>
      </c>
      <c r="C55" s="42">
        <v>11</v>
      </c>
      <c r="D55" s="42">
        <v>29</v>
      </c>
      <c r="E55" s="1">
        <v>1784</v>
      </c>
      <c r="F55" s="55">
        <v>3.078703703703704E-2</v>
      </c>
      <c r="G55" s="41" t="s">
        <v>206</v>
      </c>
      <c r="H55" s="41" t="s">
        <v>202</v>
      </c>
      <c r="I55" s="42" t="s">
        <v>226</v>
      </c>
      <c r="J55" s="42" t="s">
        <v>25</v>
      </c>
      <c r="K55" s="42">
        <v>3</v>
      </c>
      <c r="L55" s="42" t="s">
        <v>30</v>
      </c>
      <c r="M55" s="6"/>
      <c r="N55" s="6"/>
      <c r="O55" s="6"/>
      <c r="P55" s="6"/>
      <c r="Q55" s="6"/>
      <c r="R55" s="6"/>
      <c r="S55" s="6"/>
      <c r="T55" s="6"/>
      <c r="U55" s="6"/>
      <c r="V55" s="6">
        <f>$B55</f>
        <v>51</v>
      </c>
      <c r="X55" s="6"/>
      <c r="Y55" s="6"/>
      <c r="Z55" s="6"/>
      <c r="AA55" s="6"/>
      <c r="AB55" s="6"/>
      <c r="AC55" s="6"/>
      <c r="AD55" s="6"/>
      <c r="AE55" s="6"/>
      <c r="AF55" s="6"/>
      <c r="AG55" s="6">
        <f>$D55</f>
        <v>29</v>
      </c>
    </row>
    <row r="56" spans="1:33" ht="15" customHeight="1" x14ac:dyDescent="0.3">
      <c r="A56" s="42">
        <v>57</v>
      </c>
      <c r="B56" s="42">
        <v>52</v>
      </c>
      <c r="C56" s="42">
        <v>12</v>
      </c>
      <c r="D56" s="42">
        <v>30</v>
      </c>
      <c r="E56" s="1">
        <v>1780</v>
      </c>
      <c r="F56" s="55">
        <v>3.0844907407407408E-2</v>
      </c>
      <c r="G56" s="41" t="s">
        <v>245</v>
      </c>
      <c r="H56" s="41" t="s">
        <v>389</v>
      </c>
      <c r="I56" s="42" t="s">
        <v>226</v>
      </c>
      <c r="J56" s="42" t="s">
        <v>25</v>
      </c>
      <c r="K56" s="42">
        <v>3</v>
      </c>
      <c r="L56" s="42" t="s">
        <v>30</v>
      </c>
      <c r="M56" s="6"/>
      <c r="N56" s="6"/>
      <c r="O56" s="6"/>
      <c r="P56" s="6"/>
      <c r="Q56" s="6"/>
      <c r="R56" s="6"/>
      <c r="S56" s="6"/>
      <c r="T56" s="6"/>
      <c r="U56" s="6"/>
      <c r="V56" s="6">
        <f>$B56</f>
        <v>52</v>
      </c>
      <c r="X56" s="6"/>
      <c r="Y56" s="6"/>
      <c r="Z56" s="6"/>
      <c r="AA56" s="6"/>
      <c r="AB56" s="6"/>
      <c r="AC56" s="6"/>
      <c r="AD56" s="6"/>
      <c r="AE56" s="6"/>
      <c r="AF56" s="6"/>
      <c r="AG56" s="6">
        <f>$D56</f>
        <v>30</v>
      </c>
    </row>
    <row r="57" spans="1:33" ht="15" customHeight="1" x14ac:dyDescent="0.3">
      <c r="A57" s="42">
        <v>58</v>
      </c>
      <c r="B57" s="42">
        <v>53</v>
      </c>
      <c r="C57" s="42">
        <v>13</v>
      </c>
      <c r="D57" s="42">
        <v>31</v>
      </c>
      <c r="E57" s="1">
        <v>1969</v>
      </c>
      <c r="F57" s="55">
        <v>3.0891203703703702E-2</v>
      </c>
      <c r="G57" s="41" t="s">
        <v>238</v>
      </c>
      <c r="H57" s="41" t="s">
        <v>307</v>
      </c>
      <c r="I57" s="42" t="s">
        <v>226</v>
      </c>
      <c r="J57" s="42" t="s">
        <v>31</v>
      </c>
      <c r="K57" s="42">
        <v>3</v>
      </c>
      <c r="L57" s="42" t="s">
        <v>30</v>
      </c>
      <c r="M57" s="6"/>
      <c r="N57" s="6"/>
      <c r="O57" s="6">
        <f>$B57</f>
        <v>53</v>
      </c>
      <c r="P57" s="6"/>
      <c r="Q57" s="6"/>
      <c r="R57" s="6"/>
      <c r="S57" s="6"/>
      <c r="T57" s="6"/>
      <c r="U57" s="6"/>
      <c r="V57" s="6"/>
      <c r="X57" s="6"/>
      <c r="Y57" s="6"/>
      <c r="Z57" s="6">
        <f>$D57</f>
        <v>31</v>
      </c>
      <c r="AA57" s="6"/>
      <c r="AB57" s="6"/>
      <c r="AC57" s="6"/>
      <c r="AD57" s="6"/>
      <c r="AE57" s="6"/>
      <c r="AF57" s="6"/>
      <c r="AG57" s="6"/>
    </row>
    <row r="58" spans="1:33" ht="15" customHeight="1" x14ac:dyDescent="0.3">
      <c r="A58" s="42">
        <v>61</v>
      </c>
      <c r="B58" s="42">
        <v>54</v>
      </c>
      <c r="C58" s="42">
        <v>1</v>
      </c>
      <c r="D58" s="42">
        <v>32</v>
      </c>
      <c r="E58" s="1">
        <v>1777</v>
      </c>
      <c r="F58" s="55">
        <v>3.1087962962962963E-2</v>
      </c>
      <c r="G58" s="41" t="s">
        <v>301</v>
      </c>
      <c r="H58" s="41" t="s">
        <v>302</v>
      </c>
      <c r="I58" s="42" t="s">
        <v>232</v>
      </c>
      <c r="J58" s="42" t="s">
        <v>25</v>
      </c>
      <c r="K58" s="42">
        <v>3</v>
      </c>
      <c r="L58" s="42" t="s">
        <v>30</v>
      </c>
      <c r="M58" s="6"/>
      <c r="N58" s="6"/>
      <c r="O58" s="6"/>
      <c r="P58" s="6"/>
      <c r="Q58" s="6"/>
      <c r="R58" s="6"/>
      <c r="S58" s="6"/>
      <c r="T58" s="6"/>
      <c r="U58" s="6"/>
      <c r="V58" s="6">
        <f>$B58</f>
        <v>54</v>
      </c>
      <c r="X58" s="6"/>
      <c r="Y58" s="6"/>
      <c r="Z58" s="6"/>
      <c r="AA58" s="6"/>
      <c r="AB58" s="6"/>
      <c r="AC58" s="6"/>
      <c r="AD58" s="6"/>
      <c r="AE58" s="6"/>
      <c r="AF58" s="6"/>
      <c r="AG58" s="6">
        <f>$D58</f>
        <v>32</v>
      </c>
    </row>
    <row r="59" spans="1:33" ht="15" customHeight="1" x14ac:dyDescent="0.3">
      <c r="A59" s="42">
        <v>62</v>
      </c>
      <c r="B59" s="42">
        <v>55</v>
      </c>
      <c r="C59" s="42">
        <v>19</v>
      </c>
      <c r="D59" s="42">
        <v>33</v>
      </c>
      <c r="E59" s="1">
        <v>1481</v>
      </c>
      <c r="F59" s="55">
        <v>3.1180555555555555E-2</v>
      </c>
      <c r="G59" s="41" t="s">
        <v>235</v>
      </c>
      <c r="H59" s="41" t="s">
        <v>310</v>
      </c>
      <c r="I59" s="42" t="s">
        <v>227</v>
      </c>
      <c r="J59" s="42" t="s">
        <v>28</v>
      </c>
      <c r="K59" s="42">
        <v>3</v>
      </c>
      <c r="L59" s="42" t="s">
        <v>30</v>
      </c>
      <c r="M59" s="6"/>
      <c r="N59" s="6"/>
      <c r="O59" s="6"/>
      <c r="P59" s="6"/>
      <c r="Q59" s="6"/>
      <c r="R59" s="6"/>
      <c r="S59" s="6"/>
      <c r="T59" s="6">
        <f>$B59</f>
        <v>55</v>
      </c>
      <c r="U59" s="6"/>
      <c r="V59" s="6"/>
      <c r="X59" s="6"/>
      <c r="Y59" s="6"/>
      <c r="Z59" s="6"/>
      <c r="AA59" s="6"/>
      <c r="AB59" s="6"/>
      <c r="AC59" s="6"/>
      <c r="AD59" s="6"/>
      <c r="AE59" s="6">
        <f>$D59</f>
        <v>33</v>
      </c>
      <c r="AF59" s="6"/>
      <c r="AG59" s="6"/>
    </row>
    <row r="60" spans="1:33" ht="15" customHeight="1" x14ac:dyDescent="0.3">
      <c r="A60" s="42">
        <v>63</v>
      </c>
      <c r="B60" s="42">
        <v>56</v>
      </c>
      <c r="C60" s="42">
        <v>20</v>
      </c>
      <c r="D60" s="42">
        <v>34</v>
      </c>
      <c r="E60" s="1">
        <v>1762</v>
      </c>
      <c r="F60" s="55">
        <v>3.1192129629629629E-2</v>
      </c>
      <c r="G60" s="41" t="s">
        <v>206</v>
      </c>
      <c r="H60" s="41" t="s">
        <v>308</v>
      </c>
      <c r="I60" s="42" t="s">
        <v>227</v>
      </c>
      <c r="J60" s="42" t="s">
        <v>25</v>
      </c>
      <c r="K60" s="42">
        <v>3</v>
      </c>
      <c r="L60" s="42" t="s">
        <v>30</v>
      </c>
      <c r="M60" s="6"/>
      <c r="N60" s="6"/>
      <c r="O60" s="6"/>
      <c r="P60" s="6"/>
      <c r="Q60" s="6"/>
      <c r="R60" s="6"/>
      <c r="S60" s="6"/>
      <c r="T60" s="6"/>
      <c r="U60" s="6"/>
      <c r="V60" s="6">
        <f>$B60</f>
        <v>56</v>
      </c>
      <c r="X60" s="6"/>
      <c r="Y60" s="6"/>
      <c r="Z60" s="6"/>
      <c r="AA60" s="6"/>
      <c r="AB60" s="6"/>
      <c r="AC60" s="6"/>
      <c r="AD60" s="6"/>
      <c r="AE60" s="6"/>
      <c r="AF60" s="6"/>
      <c r="AG60" s="6">
        <f>$D60</f>
        <v>34</v>
      </c>
    </row>
    <row r="61" spans="1:33" ht="15" customHeight="1" x14ac:dyDescent="0.3">
      <c r="A61" s="42">
        <v>64</v>
      </c>
      <c r="B61" s="42">
        <v>57</v>
      </c>
      <c r="C61" s="42">
        <v>21</v>
      </c>
      <c r="D61" s="42">
        <v>35</v>
      </c>
      <c r="E61" s="1">
        <v>1262</v>
      </c>
      <c r="F61" s="55">
        <v>3.1319444444444441E-2</v>
      </c>
      <c r="G61" s="41" t="s">
        <v>255</v>
      </c>
      <c r="H61" s="41" t="s">
        <v>313</v>
      </c>
      <c r="I61" s="42" t="s">
        <v>227</v>
      </c>
      <c r="J61" s="42" t="s">
        <v>19</v>
      </c>
      <c r="K61" s="42">
        <v>3</v>
      </c>
      <c r="L61" s="42" t="s">
        <v>30</v>
      </c>
      <c r="M61" s="6"/>
      <c r="N61" s="6">
        <f>$B61</f>
        <v>57</v>
      </c>
      <c r="O61" s="6"/>
      <c r="P61" s="6"/>
      <c r="Q61" s="6"/>
      <c r="R61" s="6"/>
      <c r="S61" s="6"/>
      <c r="T61" s="6"/>
      <c r="U61" s="6"/>
      <c r="V61" s="6"/>
      <c r="X61" s="6"/>
      <c r="Y61" s="6">
        <f>$D61</f>
        <v>35</v>
      </c>
      <c r="Z61" s="6"/>
      <c r="AA61" s="6"/>
      <c r="AB61" s="6"/>
      <c r="AC61" s="6"/>
      <c r="AD61" s="6"/>
      <c r="AE61" s="6"/>
      <c r="AF61" s="6"/>
      <c r="AG61" s="6"/>
    </row>
    <row r="62" spans="1:33" ht="15" customHeight="1" x14ac:dyDescent="0.3">
      <c r="A62" s="42">
        <v>65</v>
      </c>
      <c r="B62" s="42">
        <v>58</v>
      </c>
      <c r="C62" s="42">
        <v>22</v>
      </c>
      <c r="D62" s="42">
        <v>36</v>
      </c>
      <c r="E62" s="1">
        <v>1925</v>
      </c>
      <c r="F62" s="55">
        <v>3.1342592592592596E-2</v>
      </c>
      <c r="G62" s="41" t="s">
        <v>390</v>
      </c>
      <c r="H62" s="41" t="s">
        <v>391</v>
      </c>
      <c r="I62" s="42" t="s">
        <v>227</v>
      </c>
      <c r="J62" s="42" t="s">
        <v>21</v>
      </c>
      <c r="K62" s="42">
        <v>3</v>
      </c>
      <c r="L62" s="42" t="s">
        <v>30</v>
      </c>
      <c r="M62" s="6"/>
      <c r="N62" s="6"/>
      <c r="O62" s="6"/>
      <c r="P62" s="6"/>
      <c r="Q62" s="6"/>
      <c r="R62" s="6"/>
      <c r="S62" s="6"/>
      <c r="T62" s="6"/>
      <c r="U62" s="6">
        <f>$B62</f>
        <v>58</v>
      </c>
      <c r="V62" s="6"/>
      <c r="X62" s="6"/>
      <c r="Y62" s="6"/>
      <c r="Z62" s="6"/>
      <c r="AA62" s="6"/>
      <c r="AB62" s="6"/>
      <c r="AC62" s="6"/>
      <c r="AD62" s="6"/>
      <c r="AE62" s="6"/>
      <c r="AF62" s="6">
        <f>$D62</f>
        <v>36</v>
      </c>
      <c r="AG62" s="6"/>
    </row>
    <row r="63" spans="1:33" ht="15" customHeight="1" x14ac:dyDescent="0.3">
      <c r="A63" s="42">
        <v>68</v>
      </c>
      <c r="B63" s="42">
        <v>59</v>
      </c>
      <c r="C63" s="42">
        <v>14</v>
      </c>
      <c r="D63" s="42">
        <v>37</v>
      </c>
      <c r="E63" s="1">
        <v>1705</v>
      </c>
      <c r="F63" s="55">
        <v>3.1469907407407412E-2</v>
      </c>
      <c r="G63" s="41" t="s">
        <v>255</v>
      </c>
      <c r="H63" s="41" t="s">
        <v>59</v>
      </c>
      <c r="I63" s="42" t="s">
        <v>226</v>
      </c>
      <c r="J63" s="42" t="s">
        <v>20</v>
      </c>
      <c r="K63" s="42">
        <v>3</v>
      </c>
      <c r="L63" s="42" t="s">
        <v>30</v>
      </c>
      <c r="M63" s="6"/>
      <c r="N63" s="6"/>
      <c r="O63" s="6"/>
      <c r="P63" s="6">
        <f>$B63</f>
        <v>59</v>
      </c>
      <c r="Q63" s="6"/>
      <c r="R63" s="6"/>
      <c r="S63" s="6"/>
      <c r="T63" s="6"/>
      <c r="U63" s="6"/>
      <c r="V63" s="6"/>
      <c r="X63" s="6"/>
      <c r="Y63" s="6"/>
      <c r="Z63" s="6"/>
      <c r="AA63" s="6">
        <f>$D63</f>
        <v>37</v>
      </c>
      <c r="AB63" s="6"/>
      <c r="AC63" s="6"/>
      <c r="AD63" s="6"/>
      <c r="AE63" s="6"/>
      <c r="AF63" s="6"/>
      <c r="AG63" s="6"/>
    </row>
    <row r="64" spans="1:33" ht="15" customHeight="1" x14ac:dyDescent="0.3">
      <c r="A64" s="42">
        <v>70</v>
      </c>
      <c r="B64" s="42">
        <v>60</v>
      </c>
      <c r="C64" s="42"/>
      <c r="D64" s="42"/>
      <c r="E64" s="1">
        <v>1870</v>
      </c>
      <c r="F64" s="55">
        <v>3.1504629629629625E-2</v>
      </c>
      <c r="G64" s="41" t="s">
        <v>367</v>
      </c>
      <c r="H64" s="41" t="s">
        <v>368</v>
      </c>
      <c r="I64" s="42" t="s">
        <v>58</v>
      </c>
      <c r="J64" s="42" t="s">
        <v>17</v>
      </c>
      <c r="K64" s="42">
        <v>3</v>
      </c>
      <c r="L64" s="42" t="s">
        <v>30</v>
      </c>
      <c r="M64" s="6">
        <f>$B64</f>
        <v>60</v>
      </c>
      <c r="N64" s="6"/>
      <c r="O64" s="6"/>
      <c r="P64" s="6"/>
      <c r="Q64" s="6"/>
      <c r="R64" s="6"/>
      <c r="S64" s="6"/>
      <c r="T64" s="6"/>
      <c r="U64" s="6"/>
      <c r="V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5" customHeight="1" x14ac:dyDescent="0.3">
      <c r="A65" s="42">
        <v>71</v>
      </c>
      <c r="B65" s="42">
        <v>61</v>
      </c>
      <c r="C65" s="42">
        <v>15</v>
      </c>
      <c r="D65" s="42">
        <v>38</v>
      </c>
      <c r="E65" s="1">
        <v>1949</v>
      </c>
      <c r="F65" s="55">
        <v>3.152777777777778E-2</v>
      </c>
      <c r="G65" s="41" t="s">
        <v>229</v>
      </c>
      <c r="H65" s="41" t="s">
        <v>102</v>
      </c>
      <c r="I65" s="42" t="s">
        <v>226</v>
      </c>
      <c r="J65" s="42" t="s">
        <v>18</v>
      </c>
      <c r="K65" s="42">
        <v>3</v>
      </c>
      <c r="L65" s="42" t="s">
        <v>30</v>
      </c>
      <c r="M65" s="6"/>
      <c r="N65" s="6"/>
      <c r="O65" s="6"/>
      <c r="P65" s="6"/>
      <c r="Q65" s="6"/>
      <c r="R65" s="6">
        <f>$B65</f>
        <v>61</v>
      </c>
      <c r="S65" s="6"/>
      <c r="T65" s="6"/>
      <c r="U65" s="6"/>
      <c r="V65" s="6"/>
      <c r="X65" s="6"/>
      <c r="Y65" s="6"/>
      <c r="Z65" s="6"/>
      <c r="AA65" s="6"/>
      <c r="AB65" s="6"/>
      <c r="AC65" s="6">
        <f>$D65</f>
        <v>38</v>
      </c>
      <c r="AD65" s="6"/>
      <c r="AE65" s="6"/>
      <c r="AF65" s="6"/>
      <c r="AG65" s="6"/>
    </row>
    <row r="66" spans="1:33" ht="15" customHeight="1" x14ac:dyDescent="0.3">
      <c r="A66" s="42">
        <v>72</v>
      </c>
      <c r="B66" s="42">
        <v>62</v>
      </c>
      <c r="C66" s="42">
        <v>16</v>
      </c>
      <c r="D66" s="42">
        <v>39</v>
      </c>
      <c r="E66" s="1">
        <v>1490</v>
      </c>
      <c r="F66" s="55">
        <v>3.1539351851851853E-2</v>
      </c>
      <c r="G66" s="41" t="s">
        <v>311</v>
      </c>
      <c r="H66" s="41" t="s">
        <v>348</v>
      </c>
      <c r="I66" s="42" t="s">
        <v>226</v>
      </c>
      <c r="J66" s="42" t="s">
        <v>28</v>
      </c>
      <c r="K66" s="42">
        <v>3</v>
      </c>
      <c r="L66" s="42" t="s">
        <v>30</v>
      </c>
      <c r="M66" s="6"/>
      <c r="N66" s="6"/>
      <c r="O66" s="6"/>
      <c r="P66" s="6"/>
      <c r="Q66" s="6"/>
      <c r="R66" s="6"/>
      <c r="S66" s="6"/>
      <c r="T66" s="6">
        <f>$B66</f>
        <v>62</v>
      </c>
      <c r="U66" s="6"/>
      <c r="V66" s="6"/>
      <c r="X66" s="6"/>
      <c r="Y66" s="6"/>
      <c r="Z66" s="6"/>
      <c r="AA66" s="6"/>
      <c r="AB66" s="6"/>
      <c r="AC66" s="6"/>
      <c r="AD66" s="6"/>
      <c r="AE66" s="6">
        <f>$D66</f>
        <v>39</v>
      </c>
      <c r="AF66" s="6"/>
      <c r="AG66" s="6"/>
    </row>
    <row r="67" spans="1:33" ht="15" customHeight="1" x14ac:dyDescent="0.3">
      <c r="A67" s="42">
        <v>73</v>
      </c>
      <c r="B67" s="42">
        <v>63</v>
      </c>
      <c r="C67" s="42"/>
      <c r="D67" s="42"/>
      <c r="E67" s="1">
        <v>1893</v>
      </c>
      <c r="F67" s="55">
        <v>3.15625E-2</v>
      </c>
      <c r="G67" s="41" t="s">
        <v>243</v>
      </c>
      <c r="H67" s="41" t="s">
        <v>94</v>
      </c>
      <c r="I67" s="42" t="s">
        <v>58</v>
      </c>
      <c r="J67" s="42" t="s">
        <v>22</v>
      </c>
      <c r="K67" s="42">
        <v>3</v>
      </c>
      <c r="L67" s="42" t="s">
        <v>30</v>
      </c>
      <c r="M67" s="6"/>
      <c r="N67" s="6"/>
      <c r="O67" s="6"/>
      <c r="P67" s="6"/>
      <c r="Q67" s="6">
        <f>$B67</f>
        <v>63</v>
      </c>
      <c r="R67" s="6"/>
      <c r="S67" s="6"/>
      <c r="T67" s="6"/>
      <c r="U67" s="6"/>
      <c r="V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5" customHeight="1" x14ac:dyDescent="0.3">
      <c r="A68" s="42">
        <v>74</v>
      </c>
      <c r="B68" s="42">
        <v>64</v>
      </c>
      <c r="C68" s="42">
        <v>23</v>
      </c>
      <c r="D68" s="42">
        <v>40</v>
      </c>
      <c r="E68" s="1">
        <v>1788</v>
      </c>
      <c r="F68" s="55">
        <v>3.1574074074074074E-2</v>
      </c>
      <c r="G68" s="41" t="s">
        <v>230</v>
      </c>
      <c r="H68" s="41" t="s">
        <v>315</v>
      </c>
      <c r="I68" s="42" t="s">
        <v>227</v>
      </c>
      <c r="J68" s="42" t="s">
        <v>25</v>
      </c>
      <c r="K68" s="42">
        <v>3</v>
      </c>
      <c r="L68" s="42" t="s">
        <v>30</v>
      </c>
      <c r="M68" s="6"/>
      <c r="N68" s="6"/>
      <c r="O68" s="6"/>
      <c r="P68" s="6"/>
      <c r="Q68" s="6"/>
      <c r="R68" s="6"/>
      <c r="S68" s="6"/>
      <c r="T68" s="6"/>
      <c r="U68" s="6"/>
      <c r="V68" s="6">
        <f>$B68</f>
        <v>64</v>
      </c>
      <c r="X68" s="6"/>
      <c r="Y68" s="6"/>
      <c r="Z68" s="6"/>
      <c r="AA68" s="6"/>
      <c r="AB68" s="6"/>
      <c r="AC68" s="6"/>
      <c r="AD68" s="6"/>
      <c r="AE68" s="6"/>
      <c r="AF68" s="6"/>
      <c r="AG68" s="6">
        <f>$D68</f>
        <v>40</v>
      </c>
    </row>
    <row r="69" spans="1:33" ht="15" customHeight="1" x14ac:dyDescent="0.3">
      <c r="A69" s="42">
        <v>76</v>
      </c>
      <c r="B69" s="42">
        <v>65</v>
      </c>
      <c r="C69" s="42">
        <v>2</v>
      </c>
      <c r="D69" s="42">
        <v>41</v>
      </c>
      <c r="E69" s="1">
        <v>1720</v>
      </c>
      <c r="F69" s="55">
        <v>3.1620370370370368E-2</v>
      </c>
      <c r="G69" s="41" t="s">
        <v>309</v>
      </c>
      <c r="H69" s="41" t="s">
        <v>207</v>
      </c>
      <c r="I69" s="42" t="s">
        <v>232</v>
      </c>
      <c r="J69" s="42" t="s">
        <v>20</v>
      </c>
      <c r="K69" s="42">
        <v>3</v>
      </c>
      <c r="L69" s="42" t="s">
        <v>30</v>
      </c>
      <c r="M69" s="6"/>
      <c r="N69" s="6"/>
      <c r="O69" s="6"/>
      <c r="P69" s="6">
        <f>$B69</f>
        <v>65</v>
      </c>
      <c r="Q69" s="6"/>
      <c r="R69" s="6"/>
      <c r="S69" s="6"/>
      <c r="T69" s="6"/>
      <c r="U69" s="6"/>
      <c r="V69" s="6"/>
      <c r="X69" s="6"/>
      <c r="Y69" s="6"/>
      <c r="Z69" s="6"/>
      <c r="AA69" s="6">
        <f>$D69</f>
        <v>41</v>
      </c>
      <c r="AB69" s="6"/>
      <c r="AC69" s="6"/>
      <c r="AD69" s="6"/>
      <c r="AE69" s="6"/>
      <c r="AF69" s="6"/>
      <c r="AG69" s="6"/>
    </row>
    <row r="70" spans="1:33" ht="15" customHeight="1" x14ac:dyDescent="0.3">
      <c r="A70" s="42">
        <v>78</v>
      </c>
      <c r="B70" s="42">
        <v>66</v>
      </c>
      <c r="C70" s="42"/>
      <c r="D70" s="42"/>
      <c r="E70" s="1">
        <v>1306</v>
      </c>
      <c r="F70" s="55">
        <v>3.1886574074074074E-2</v>
      </c>
      <c r="G70" s="41" t="s">
        <v>223</v>
      </c>
      <c r="H70" s="41" t="s">
        <v>369</v>
      </c>
      <c r="I70" s="42" t="s">
        <v>58</v>
      </c>
      <c r="J70" s="42" t="s">
        <v>19</v>
      </c>
      <c r="K70" s="42">
        <v>3</v>
      </c>
      <c r="L70" s="42" t="s">
        <v>30</v>
      </c>
      <c r="M70" s="6"/>
      <c r="N70" s="6">
        <f>$B70</f>
        <v>66</v>
      </c>
      <c r="O70" s="6"/>
      <c r="P70" s="6"/>
      <c r="Q70" s="6"/>
      <c r="R70" s="6"/>
      <c r="S70" s="6"/>
      <c r="T70" s="6"/>
      <c r="U70" s="6"/>
      <c r="V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5" customHeight="1" x14ac:dyDescent="0.3">
      <c r="A71" s="42">
        <v>79</v>
      </c>
      <c r="B71" s="42">
        <v>67</v>
      </c>
      <c r="C71" s="42">
        <v>17</v>
      </c>
      <c r="D71" s="42">
        <v>42</v>
      </c>
      <c r="E71" s="1">
        <v>1571</v>
      </c>
      <c r="F71" s="55">
        <v>3.1979166666666663E-2</v>
      </c>
      <c r="G71" s="41" t="s">
        <v>240</v>
      </c>
      <c r="H71" s="41" t="s">
        <v>143</v>
      </c>
      <c r="I71" s="42" t="s">
        <v>226</v>
      </c>
      <c r="J71" s="42" t="s">
        <v>23</v>
      </c>
      <c r="K71" s="42">
        <v>3</v>
      </c>
      <c r="L71" s="42" t="s">
        <v>30</v>
      </c>
      <c r="M71" s="6"/>
      <c r="N71" s="6"/>
      <c r="O71" s="6"/>
      <c r="P71" s="6"/>
      <c r="Q71" s="6"/>
      <c r="R71" s="6"/>
      <c r="S71" s="6">
        <f>$B71</f>
        <v>67</v>
      </c>
      <c r="T71" s="6"/>
      <c r="U71" s="6"/>
      <c r="V71" s="6"/>
      <c r="X71" s="6"/>
      <c r="Y71" s="6"/>
      <c r="Z71" s="6"/>
      <c r="AA71" s="6"/>
      <c r="AB71" s="6"/>
      <c r="AC71" s="6"/>
      <c r="AD71" s="6">
        <f>$D71</f>
        <v>42</v>
      </c>
      <c r="AE71" s="6"/>
      <c r="AF71" s="6"/>
      <c r="AG71" s="6"/>
    </row>
    <row r="72" spans="1:33" ht="15" customHeight="1" x14ac:dyDescent="0.3">
      <c r="A72" s="42">
        <v>80</v>
      </c>
      <c r="B72" s="42">
        <v>68</v>
      </c>
      <c r="C72" s="42">
        <v>3</v>
      </c>
      <c r="D72" s="42"/>
      <c r="E72" s="1">
        <v>1920</v>
      </c>
      <c r="F72" s="55">
        <v>3.2060185185185185E-2</v>
      </c>
      <c r="G72" s="41" t="s">
        <v>205</v>
      </c>
      <c r="H72" s="41" t="s">
        <v>299</v>
      </c>
      <c r="I72" s="42" t="s">
        <v>103</v>
      </c>
      <c r="J72" s="42" t="s">
        <v>21</v>
      </c>
      <c r="K72" s="42">
        <v>3</v>
      </c>
      <c r="L72" s="42" t="s">
        <v>30</v>
      </c>
      <c r="M72" s="6"/>
      <c r="N72" s="6"/>
      <c r="O72" s="6"/>
      <c r="P72" s="6"/>
      <c r="Q72" s="6"/>
      <c r="R72" s="6"/>
      <c r="S72" s="6"/>
      <c r="T72" s="6"/>
      <c r="U72" s="6">
        <f>$B72</f>
        <v>68</v>
      </c>
      <c r="V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5" customHeight="1" x14ac:dyDescent="0.3">
      <c r="A73" s="42">
        <v>81</v>
      </c>
      <c r="B73" s="42">
        <v>69</v>
      </c>
      <c r="C73" s="42">
        <v>18</v>
      </c>
      <c r="D73" s="42">
        <v>43</v>
      </c>
      <c r="E73" s="1">
        <v>1879</v>
      </c>
      <c r="F73" s="55">
        <v>3.2118055555555552E-2</v>
      </c>
      <c r="G73" s="41" t="s">
        <v>303</v>
      </c>
      <c r="H73" s="41" t="s">
        <v>146</v>
      </c>
      <c r="I73" s="42" t="s">
        <v>226</v>
      </c>
      <c r="J73" s="42" t="s">
        <v>17</v>
      </c>
      <c r="K73" s="42">
        <v>3</v>
      </c>
      <c r="L73" s="42" t="s">
        <v>30</v>
      </c>
      <c r="M73" s="6">
        <f>$B73</f>
        <v>69</v>
      </c>
      <c r="N73" s="6"/>
      <c r="O73" s="6"/>
      <c r="P73" s="6"/>
      <c r="Q73" s="6"/>
      <c r="R73" s="6"/>
      <c r="S73" s="6"/>
      <c r="T73" s="6"/>
      <c r="U73" s="6"/>
      <c r="V73" s="6"/>
      <c r="X73" s="6">
        <f>$D73</f>
        <v>43</v>
      </c>
      <c r="Y73" s="6"/>
      <c r="Z73" s="6"/>
      <c r="AA73" s="6"/>
      <c r="AB73" s="6"/>
      <c r="AC73" s="6"/>
      <c r="AD73" s="6"/>
      <c r="AE73" s="6"/>
      <c r="AF73" s="6"/>
      <c r="AG73" s="6"/>
    </row>
    <row r="74" spans="1:33" ht="15" customHeight="1" x14ac:dyDescent="0.3">
      <c r="A74" s="42">
        <v>82</v>
      </c>
      <c r="B74" s="42">
        <v>70</v>
      </c>
      <c r="C74" s="42">
        <v>3</v>
      </c>
      <c r="D74" s="42">
        <v>44</v>
      </c>
      <c r="E74" s="1">
        <v>1792</v>
      </c>
      <c r="F74" s="55">
        <v>3.21412037037037E-2</v>
      </c>
      <c r="G74" s="41" t="s">
        <v>305</v>
      </c>
      <c r="H74" s="41" t="s">
        <v>306</v>
      </c>
      <c r="I74" s="42" t="s">
        <v>232</v>
      </c>
      <c r="J74" s="42" t="s">
        <v>25</v>
      </c>
      <c r="K74" s="42">
        <v>3</v>
      </c>
      <c r="L74" s="42" t="s">
        <v>30</v>
      </c>
      <c r="M74" s="6"/>
      <c r="N74" s="6"/>
      <c r="O74" s="6"/>
      <c r="P74" s="6"/>
      <c r="Q74" s="6"/>
      <c r="R74" s="6"/>
      <c r="S74" s="6"/>
      <c r="T74" s="6"/>
      <c r="U74" s="6"/>
      <c r="V74" s="6">
        <f>$B74</f>
        <v>70</v>
      </c>
      <c r="X74" s="6"/>
      <c r="Y74" s="6"/>
      <c r="Z74" s="6"/>
      <c r="AA74" s="6"/>
      <c r="AB74" s="6"/>
      <c r="AC74" s="6"/>
      <c r="AD74" s="6"/>
      <c r="AE74" s="6"/>
      <c r="AF74" s="6"/>
      <c r="AG74" s="6">
        <f>$D74</f>
        <v>44</v>
      </c>
    </row>
    <row r="75" spans="1:33" ht="15" customHeight="1" x14ac:dyDescent="0.3">
      <c r="A75" s="42">
        <v>83</v>
      </c>
      <c r="B75" s="42">
        <v>71</v>
      </c>
      <c r="C75" s="42"/>
      <c r="D75" s="42"/>
      <c r="E75" s="1">
        <v>1297</v>
      </c>
      <c r="F75" s="55">
        <v>3.2175925925925927E-2</v>
      </c>
      <c r="G75" s="41" t="s">
        <v>274</v>
      </c>
      <c r="H75" s="41" t="s">
        <v>300</v>
      </c>
      <c r="I75" s="42" t="s">
        <v>58</v>
      </c>
      <c r="J75" s="42" t="s">
        <v>19</v>
      </c>
      <c r="K75" s="42">
        <v>3</v>
      </c>
      <c r="L75" s="42" t="s">
        <v>30</v>
      </c>
      <c r="M75" s="6"/>
      <c r="N75" s="6">
        <f>$B75</f>
        <v>71</v>
      </c>
      <c r="O75" s="6"/>
      <c r="P75" s="6"/>
      <c r="Q75" s="6"/>
      <c r="R75" s="6"/>
      <c r="S75" s="6"/>
      <c r="T75" s="6"/>
      <c r="U75" s="6"/>
      <c r="V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5" customHeight="1" x14ac:dyDescent="0.3">
      <c r="A76" s="42">
        <v>86</v>
      </c>
      <c r="B76" s="42">
        <v>72</v>
      </c>
      <c r="C76" s="42"/>
      <c r="D76" s="42"/>
      <c r="E76" s="1">
        <v>1520</v>
      </c>
      <c r="F76" s="55">
        <v>3.2303240740740743E-2</v>
      </c>
      <c r="G76" s="41" t="s">
        <v>200</v>
      </c>
      <c r="H76" s="41" t="s">
        <v>273</v>
      </c>
      <c r="I76" s="42" t="s">
        <v>58</v>
      </c>
      <c r="J76" s="42" t="s">
        <v>28</v>
      </c>
      <c r="K76" s="42">
        <v>3</v>
      </c>
      <c r="L76" s="42" t="s">
        <v>30</v>
      </c>
      <c r="M76" s="6"/>
      <c r="N76" s="6"/>
      <c r="O76" s="6"/>
      <c r="P76" s="6"/>
      <c r="Q76" s="6"/>
      <c r="R76" s="6"/>
      <c r="S76" s="6"/>
      <c r="T76" s="6">
        <f>$B76</f>
        <v>72</v>
      </c>
      <c r="U76" s="6"/>
      <c r="V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5" customHeight="1" x14ac:dyDescent="0.3">
      <c r="A77" s="42">
        <v>91</v>
      </c>
      <c r="B77" s="42">
        <v>73</v>
      </c>
      <c r="C77" s="42">
        <v>19</v>
      </c>
      <c r="D77" s="42">
        <v>45</v>
      </c>
      <c r="E77" s="1">
        <v>2004</v>
      </c>
      <c r="F77" s="55">
        <v>3.2442129629629633E-2</v>
      </c>
      <c r="G77" s="41" t="s">
        <v>210</v>
      </c>
      <c r="H77" s="41" t="s">
        <v>314</v>
      </c>
      <c r="I77" s="42" t="s">
        <v>226</v>
      </c>
      <c r="J77" s="42" t="s">
        <v>31</v>
      </c>
      <c r="K77" s="42">
        <v>3</v>
      </c>
      <c r="L77" s="42" t="s">
        <v>30</v>
      </c>
      <c r="M77" s="6"/>
      <c r="N77" s="6"/>
      <c r="O77" s="6">
        <f>$B77</f>
        <v>73</v>
      </c>
      <c r="P77" s="6"/>
      <c r="Q77" s="6"/>
      <c r="R77" s="6"/>
      <c r="S77" s="6"/>
      <c r="T77" s="6"/>
      <c r="U77" s="6"/>
      <c r="V77" s="6"/>
      <c r="X77" s="6"/>
      <c r="Y77" s="6"/>
      <c r="Z77" s="6">
        <f>$D77</f>
        <v>45</v>
      </c>
      <c r="AA77" s="6"/>
      <c r="AB77" s="6"/>
      <c r="AC77" s="6"/>
      <c r="AD77" s="6"/>
      <c r="AE77" s="6"/>
      <c r="AF77" s="6"/>
      <c r="AG77" s="6"/>
    </row>
    <row r="78" spans="1:33" ht="15" customHeight="1" x14ac:dyDescent="0.3">
      <c r="A78" s="42">
        <v>92</v>
      </c>
      <c r="B78" s="42">
        <v>74</v>
      </c>
      <c r="C78" s="42"/>
      <c r="D78" s="42"/>
      <c r="E78" s="1">
        <v>1979</v>
      </c>
      <c r="F78" s="55">
        <v>3.24537037037037E-2</v>
      </c>
      <c r="G78" s="41" t="s">
        <v>252</v>
      </c>
      <c r="H78" s="41" t="s">
        <v>61</v>
      </c>
      <c r="I78" s="42" t="s">
        <v>58</v>
      </c>
      <c r="J78" s="42" t="s">
        <v>31</v>
      </c>
      <c r="K78" s="42">
        <v>3</v>
      </c>
      <c r="L78" s="42" t="s">
        <v>30</v>
      </c>
      <c r="M78" s="6"/>
      <c r="N78" s="6"/>
      <c r="O78" s="6">
        <f>$B78</f>
        <v>74</v>
      </c>
      <c r="P78" s="6"/>
      <c r="Q78" s="6"/>
      <c r="R78" s="6"/>
      <c r="S78" s="6"/>
      <c r="T78" s="6"/>
      <c r="U78" s="6"/>
      <c r="V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15" customHeight="1" x14ac:dyDescent="0.3">
      <c r="A79" s="42">
        <v>93</v>
      </c>
      <c r="B79" s="42">
        <v>75</v>
      </c>
      <c r="C79" s="42"/>
      <c r="D79" s="42"/>
      <c r="E79" s="1">
        <v>1988</v>
      </c>
      <c r="F79" s="55">
        <v>3.24537037037037E-2</v>
      </c>
      <c r="G79" s="41" t="s">
        <v>201</v>
      </c>
      <c r="H79" s="41" t="s">
        <v>272</v>
      </c>
      <c r="I79" s="42" t="s">
        <v>58</v>
      </c>
      <c r="J79" s="42" t="s">
        <v>31</v>
      </c>
      <c r="K79" s="42">
        <v>3</v>
      </c>
      <c r="L79" s="42" t="s">
        <v>30</v>
      </c>
      <c r="M79" s="6"/>
      <c r="N79" s="6"/>
      <c r="O79" s="6">
        <f>$B79</f>
        <v>75</v>
      </c>
      <c r="P79" s="6"/>
      <c r="Q79" s="6"/>
      <c r="R79" s="6"/>
      <c r="S79" s="6"/>
      <c r="T79" s="6"/>
      <c r="U79" s="6"/>
      <c r="V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15" customHeight="1" x14ac:dyDescent="0.3">
      <c r="A80" s="42">
        <v>94</v>
      </c>
      <c r="B80" s="42">
        <v>76</v>
      </c>
      <c r="C80" s="42">
        <v>20</v>
      </c>
      <c r="D80" s="42">
        <v>46</v>
      </c>
      <c r="E80" s="1">
        <v>1873</v>
      </c>
      <c r="F80" s="55">
        <v>3.2523148148148148E-2</v>
      </c>
      <c r="G80" s="41" t="s">
        <v>208</v>
      </c>
      <c r="H80" s="41" t="s">
        <v>114</v>
      </c>
      <c r="I80" s="42" t="s">
        <v>226</v>
      </c>
      <c r="J80" s="42" t="s">
        <v>17</v>
      </c>
      <c r="K80" s="42">
        <v>3</v>
      </c>
      <c r="L80" s="42" t="s">
        <v>30</v>
      </c>
      <c r="M80" s="6">
        <f>$B80</f>
        <v>76</v>
      </c>
      <c r="N80" s="6"/>
      <c r="O80" s="6"/>
      <c r="P80" s="6"/>
      <c r="Q80" s="6"/>
      <c r="R80" s="6"/>
      <c r="S80" s="6"/>
      <c r="T80" s="6"/>
      <c r="U80" s="6"/>
      <c r="V80" s="6"/>
      <c r="X80" s="6">
        <f>$D80</f>
        <v>46</v>
      </c>
      <c r="Y80" s="6"/>
      <c r="Z80" s="6"/>
      <c r="AA80" s="6"/>
      <c r="AB80" s="6"/>
      <c r="AC80" s="6"/>
      <c r="AD80" s="6"/>
      <c r="AE80" s="6"/>
      <c r="AF80" s="6"/>
      <c r="AG80" s="6"/>
    </row>
    <row r="81" spans="1:33" ht="15" customHeight="1" x14ac:dyDescent="0.3">
      <c r="A81" s="42">
        <v>95</v>
      </c>
      <c r="B81" s="42">
        <v>77</v>
      </c>
      <c r="C81" s="42">
        <v>24</v>
      </c>
      <c r="D81" s="42">
        <v>47</v>
      </c>
      <c r="E81" s="1">
        <v>1589</v>
      </c>
      <c r="F81" s="55">
        <v>3.2534722222222222E-2</v>
      </c>
      <c r="G81" s="41" t="s">
        <v>240</v>
      </c>
      <c r="H81" s="41" t="s">
        <v>228</v>
      </c>
      <c r="I81" s="42" t="s">
        <v>227</v>
      </c>
      <c r="J81" s="42" t="s">
        <v>23</v>
      </c>
      <c r="K81" s="42">
        <v>3</v>
      </c>
      <c r="L81" s="42" t="s">
        <v>30</v>
      </c>
      <c r="M81" s="6"/>
      <c r="N81" s="6"/>
      <c r="O81" s="6"/>
      <c r="P81" s="6"/>
      <c r="Q81" s="6"/>
      <c r="R81" s="6"/>
      <c r="S81" s="6">
        <f>$B81</f>
        <v>77</v>
      </c>
      <c r="T81" s="6"/>
      <c r="U81" s="6"/>
      <c r="V81" s="6"/>
      <c r="X81" s="6"/>
      <c r="Y81" s="6"/>
      <c r="Z81" s="6"/>
      <c r="AA81" s="6"/>
      <c r="AB81" s="6"/>
      <c r="AC81" s="6"/>
      <c r="AD81" s="6">
        <f>$D81</f>
        <v>47</v>
      </c>
      <c r="AE81" s="6"/>
      <c r="AF81" s="6"/>
      <c r="AG81" s="6"/>
    </row>
    <row r="82" spans="1:33" ht="15" customHeight="1" x14ac:dyDescent="0.3">
      <c r="A82" s="42">
        <v>96</v>
      </c>
      <c r="B82" s="42">
        <v>78</v>
      </c>
      <c r="C82" s="42">
        <v>25</v>
      </c>
      <c r="D82" s="42">
        <v>48</v>
      </c>
      <c r="E82" s="1">
        <v>1247</v>
      </c>
      <c r="F82" s="55">
        <v>3.259259259259259E-2</v>
      </c>
      <c r="G82" s="41" t="s">
        <v>213</v>
      </c>
      <c r="H82" s="41" t="s">
        <v>254</v>
      </c>
      <c r="I82" s="42" t="s">
        <v>227</v>
      </c>
      <c r="J82" s="42" t="s">
        <v>19</v>
      </c>
      <c r="K82" s="42">
        <v>3</v>
      </c>
      <c r="L82" s="42" t="s">
        <v>30</v>
      </c>
      <c r="M82" s="6"/>
      <c r="N82" s="6">
        <f>$B82</f>
        <v>78</v>
      </c>
      <c r="O82" s="6"/>
      <c r="P82" s="6"/>
      <c r="Q82" s="6"/>
      <c r="R82" s="6"/>
      <c r="S82" s="6"/>
      <c r="T82" s="6"/>
      <c r="U82" s="6"/>
      <c r="V82" s="6"/>
      <c r="X82" s="6"/>
      <c r="Y82" s="6">
        <f>$D82</f>
        <v>48</v>
      </c>
      <c r="Z82" s="6"/>
      <c r="AA82" s="6"/>
      <c r="AB82" s="6"/>
      <c r="AC82" s="6"/>
      <c r="AD82" s="6"/>
      <c r="AE82" s="6"/>
      <c r="AF82" s="6"/>
      <c r="AG82" s="6"/>
    </row>
    <row r="83" spans="1:33" ht="15" customHeight="1" x14ac:dyDescent="0.3">
      <c r="A83" s="42">
        <v>102</v>
      </c>
      <c r="B83" s="42">
        <v>79</v>
      </c>
      <c r="C83" s="42">
        <v>21</v>
      </c>
      <c r="D83" s="42">
        <v>49</v>
      </c>
      <c r="E83" s="1">
        <v>1286</v>
      </c>
      <c r="F83" s="55">
        <v>3.304398148148148E-2</v>
      </c>
      <c r="G83" s="41" t="s">
        <v>206</v>
      </c>
      <c r="H83" s="41" t="s">
        <v>304</v>
      </c>
      <c r="I83" s="42" t="s">
        <v>226</v>
      </c>
      <c r="J83" s="42" t="s">
        <v>19</v>
      </c>
      <c r="K83" s="42">
        <v>3</v>
      </c>
      <c r="L83" s="42" t="s">
        <v>30</v>
      </c>
      <c r="M83" s="6"/>
      <c r="N83" s="6">
        <f>$B83</f>
        <v>79</v>
      </c>
      <c r="O83" s="6"/>
      <c r="P83" s="6"/>
      <c r="Q83" s="6"/>
      <c r="R83" s="6"/>
      <c r="S83" s="6"/>
      <c r="T83" s="6"/>
      <c r="U83" s="6"/>
      <c r="V83" s="6"/>
      <c r="X83" s="6"/>
      <c r="Y83" s="6">
        <f>$D83</f>
        <v>49</v>
      </c>
      <c r="Z83" s="6"/>
      <c r="AA83" s="6"/>
      <c r="AB83" s="6"/>
      <c r="AC83" s="6"/>
      <c r="AD83" s="6"/>
      <c r="AE83" s="6"/>
      <c r="AF83" s="6"/>
      <c r="AG83" s="6"/>
    </row>
    <row r="84" spans="1:33" ht="15" customHeight="1" x14ac:dyDescent="0.3">
      <c r="A84" s="42">
        <v>104</v>
      </c>
      <c r="B84" s="42">
        <v>80</v>
      </c>
      <c r="C84" s="42">
        <v>4</v>
      </c>
      <c r="D84" s="42">
        <v>50</v>
      </c>
      <c r="E84" s="1">
        <v>1778</v>
      </c>
      <c r="F84" s="55">
        <v>3.3240740740740744E-2</v>
      </c>
      <c r="G84" s="41" t="s">
        <v>257</v>
      </c>
      <c r="H84" s="41" t="s">
        <v>312</v>
      </c>
      <c r="I84" s="42" t="s">
        <v>232</v>
      </c>
      <c r="J84" s="42" t="s">
        <v>25</v>
      </c>
      <c r="K84" s="42">
        <v>3</v>
      </c>
      <c r="L84" s="42" t="s">
        <v>30</v>
      </c>
      <c r="M84" s="6"/>
      <c r="N84" s="6"/>
      <c r="O84" s="6"/>
      <c r="P84" s="6"/>
      <c r="Q84" s="6"/>
      <c r="R84" s="6"/>
      <c r="S84" s="6"/>
      <c r="T84" s="6"/>
      <c r="U84" s="6"/>
      <c r="V84" s="6">
        <f>$B84</f>
        <v>80</v>
      </c>
      <c r="X84" s="6"/>
      <c r="Y84" s="6"/>
      <c r="Z84" s="6"/>
      <c r="AA84" s="6"/>
      <c r="AB84" s="6"/>
      <c r="AC84" s="6"/>
      <c r="AD84" s="6"/>
      <c r="AE84" s="6"/>
      <c r="AF84" s="6"/>
      <c r="AG84" s="6">
        <f>$D84</f>
        <v>50</v>
      </c>
    </row>
    <row r="85" spans="1:33" ht="15" customHeight="1" x14ac:dyDescent="0.3">
      <c r="A85" s="42">
        <v>108</v>
      </c>
      <c r="B85" s="42">
        <v>81</v>
      </c>
      <c r="C85" s="42">
        <v>26</v>
      </c>
      <c r="D85" s="42">
        <v>51</v>
      </c>
      <c r="E85" s="1">
        <v>1982</v>
      </c>
      <c r="F85" s="55">
        <v>3.3368055555555554E-2</v>
      </c>
      <c r="G85" s="41" t="s">
        <v>242</v>
      </c>
      <c r="H85" s="41" t="s">
        <v>392</v>
      </c>
      <c r="I85" s="42" t="s">
        <v>227</v>
      </c>
      <c r="J85" s="42" t="s">
        <v>31</v>
      </c>
      <c r="K85" s="42">
        <v>3</v>
      </c>
      <c r="L85" s="42" t="s">
        <v>30</v>
      </c>
      <c r="M85" s="6"/>
      <c r="N85" s="6"/>
      <c r="O85" s="6">
        <f>$B85</f>
        <v>81</v>
      </c>
      <c r="P85" s="6"/>
      <c r="Q85" s="6"/>
      <c r="R85" s="6"/>
      <c r="S85" s="6"/>
      <c r="T85" s="6"/>
      <c r="U85" s="6"/>
      <c r="V85" s="6"/>
      <c r="X85" s="6"/>
      <c r="Y85" s="6"/>
      <c r="Z85" s="6">
        <f>$D85</f>
        <v>51</v>
      </c>
      <c r="AA85" s="6"/>
      <c r="AB85" s="6"/>
      <c r="AC85" s="6"/>
      <c r="AD85" s="6"/>
      <c r="AE85" s="6"/>
      <c r="AF85" s="6"/>
      <c r="AG85" s="6"/>
    </row>
    <row r="86" spans="1:33" ht="15" customHeight="1" x14ac:dyDescent="0.3">
      <c r="A86" s="42">
        <v>111</v>
      </c>
      <c r="B86" s="42">
        <v>82</v>
      </c>
      <c r="C86" s="42">
        <v>4</v>
      </c>
      <c r="D86" s="42"/>
      <c r="E86" s="1">
        <v>1815</v>
      </c>
      <c r="F86" s="55">
        <v>3.3773148148148149E-2</v>
      </c>
      <c r="G86" s="41" t="s">
        <v>269</v>
      </c>
      <c r="H86" s="41" t="s">
        <v>93</v>
      </c>
      <c r="I86" s="42" t="s">
        <v>103</v>
      </c>
      <c r="J86" s="42" t="s">
        <v>25</v>
      </c>
      <c r="K86" s="42">
        <v>3</v>
      </c>
      <c r="L86" s="42" t="s">
        <v>30</v>
      </c>
      <c r="M86" s="6"/>
      <c r="N86" s="6"/>
      <c r="O86" s="6"/>
      <c r="P86" s="6"/>
      <c r="Q86" s="6"/>
      <c r="R86" s="6"/>
      <c r="S86" s="6"/>
      <c r="T86" s="6"/>
      <c r="U86" s="6"/>
      <c r="V86" s="6">
        <f>$B86</f>
        <v>82</v>
      </c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ht="15" customHeight="1" x14ac:dyDescent="0.3">
      <c r="A87" s="42">
        <v>112</v>
      </c>
      <c r="B87" s="42">
        <v>83</v>
      </c>
      <c r="C87" s="42"/>
      <c r="D87" s="42"/>
      <c r="E87" s="1">
        <v>1917</v>
      </c>
      <c r="F87" s="55">
        <v>3.3773148148148149E-2</v>
      </c>
      <c r="G87" s="41" t="s">
        <v>370</v>
      </c>
      <c r="H87" s="41" t="s">
        <v>254</v>
      </c>
      <c r="I87" s="42" t="s">
        <v>58</v>
      </c>
      <c r="J87" s="42" t="s">
        <v>21</v>
      </c>
      <c r="K87" s="42">
        <v>3</v>
      </c>
      <c r="L87" s="42" t="s">
        <v>30</v>
      </c>
      <c r="M87" s="6"/>
      <c r="N87" s="6"/>
      <c r="O87" s="6"/>
      <c r="P87" s="6"/>
      <c r="Q87" s="6"/>
      <c r="R87" s="6"/>
      <c r="S87" s="6"/>
      <c r="T87" s="6"/>
      <c r="U87" s="6">
        <f>$B87</f>
        <v>83</v>
      </c>
      <c r="V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15" customHeight="1" x14ac:dyDescent="0.3">
      <c r="A88" s="42">
        <v>113</v>
      </c>
      <c r="B88" s="42">
        <v>84</v>
      </c>
      <c r="C88" s="42">
        <v>5</v>
      </c>
      <c r="D88" s="42">
        <v>52</v>
      </c>
      <c r="E88" s="1">
        <v>1491</v>
      </c>
      <c r="F88" s="55">
        <v>3.3819444444444444E-2</v>
      </c>
      <c r="G88" s="41" t="s">
        <v>246</v>
      </c>
      <c r="H88" s="41" t="s">
        <v>234</v>
      </c>
      <c r="I88" s="42" t="s">
        <v>232</v>
      </c>
      <c r="J88" s="42" t="s">
        <v>28</v>
      </c>
      <c r="K88" s="42">
        <v>3</v>
      </c>
      <c r="L88" s="42" t="s">
        <v>30</v>
      </c>
      <c r="M88" s="6"/>
      <c r="N88" s="6"/>
      <c r="O88" s="6"/>
      <c r="P88" s="6"/>
      <c r="Q88" s="6"/>
      <c r="R88" s="6"/>
      <c r="S88" s="6"/>
      <c r="T88" s="6">
        <f>$B88</f>
        <v>84</v>
      </c>
      <c r="U88" s="6"/>
      <c r="V88" s="6"/>
      <c r="X88" s="6"/>
      <c r="Y88" s="6"/>
      <c r="Z88" s="6"/>
      <c r="AA88" s="6"/>
      <c r="AB88" s="6"/>
      <c r="AC88" s="6"/>
      <c r="AD88" s="6"/>
      <c r="AE88" s="6">
        <f>$D88</f>
        <v>52</v>
      </c>
      <c r="AF88" s="6"/>
      <c r="AG88" s="6"/>
    </row>
    <row r="89" spans="1:33" ht="15" customHeight="1" x14ac:dyDescent="0.3">
      <c r="A89" s="42">
        <v>116</v>
      </c>
      <c r="B89" s="42">
        <v>85</v>
      </c>
      <c r="C89" s="42"/>
      <c r="D89" s="42"/>
      <c r="E89" s="1">
        <v>1942</v>
      </c>
      <c r="F89" s="55">
        <v>3.3969907407407414E-2</v>
      </c>
      <c r="G89" s="41" t="s">
        <v>216</v>
      </c>
      <c r="H89" s="41" t="s">
        <v>275</v>
      </c>
      <c r="I89" s="42" t="s">
        <v>58</v>
      </c>
      <c r="J89" s="42" t="s">
        <v>21</v>
      </c>
      <c r="K89" s="42">
        <v>3</v>
      </c>
      <c r="L89" s="42" t="s">
        <v>30</v>
      </c>
      <c r="M89" s="6"/>
      <c r="N89" s="6"/>
      <c r="O89" s="6"/>
      <c r="P89" s="6"/>
      <c r="Q89" s="6"/>
      <c r="R89" s="6"/>
      <c r="S89" s="6"/>
      <c r="T89" s="6"/>
      <c r="U89" s="6">
        <f>$B89</f>
        <v>85</v>
      </c>
      <c r="V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5" customHeight="1" x14ac:dyDescent="0.3">
      <c r="A90" s="42">
        <v>117</v>
      </c>
      <c r="B90" s="42">
        <v>86</v>
      </c>
      <c r="C90" s="42"/>
      <c r="D90" s="42"/>
      <c r="E90" s="1">
        <v>1906</v>
      </c>
      <c r="F90" s="55">
        <v>3.4027777777777775E-2</v>
      </c>
      <c r="G90" s="41" t="s">
        <v>211</v>
      </c>
      <c r="H90" s="41" t="s">
        <v>276</v>
      </c>
      <c r="I90" s="42" t="s">
        <v>58</v>
      </c>
      <c r="J90" s="42" t="s">
        <v>21</v>
      </c>
      <c r="K90" s="42">
        <v>3</v>
      </c>
      <c r="L90" s="42" t="s">
        <v>30</v>
      </c>
      <c r="M90" s="6"/>
      <c r="N90" s="6"/>
      <c r="O90" s="6"/>
      <c r="P90" s="6"/>
      <c r="Q90" s="6"/>
      <c r="R90" s="6"/>
      <c r="S90" s="6"/>
      <c r="T90" s="6"/>
      <c r="U90" s="6">
        <f>$B90</f>
        <v>86</v>
      </c>
      <c r="V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5" customHeight="1" x14ac:dyDescent="0.3">
      <c r="A91" s="42">
        <v>118</v>
      </c>
      <c r="B91" s="42">
        <v>87</v>
      </c>
      <c r="C91" s="42">
        <v>22</v>
      </c>
      <c r="D91" s="42">
        <v>53</v>
      </c>
      <c r="E91" s="1">
        <v>1726</v>
      </c>
      <c r="F91" s="55">
        <v>3.4050925925925929E-2</v>
      </c>
      <c r="G91" s="41" t="s">
        <v>235</v>
      </c>
      <c r="H91" s="41" t="s">
        <v>317</v>
      </c>
      <c r="I91" s="42" t="s">
        <v>226</v>
      </c>
      <c r="J91" s="42" t="s">
        <v>20</v>
      </c>
      <c r="K91" s="42">
        <v>3</v>
      </c>
      <c r="L91" s="42" t="s">
        <v>30</v>
      </c>
      <c r="M91" s="6"/>
      <c r="N91" s="6"/>
      <c r="O91" s="6"/>
      <c r="P91" s="6">
        <f>$B91</f>
        <v>87</v>
      </c>
      <c r="Q91" s="6"/>
      <c r="R91" s="6"/>
      <c r="S91" s="6"/>
      <c r="T91" s="6"/>
      <c r="U91" s="6"/>
      <c r="V91" s="6"/>
      <c r="X91" s="6"/>
      <c r="Y91" s="6"/>
      <c r="Z91" s="6"/>
      <c r="AA91" s="6">
        <f>$D91</f>
        <v>53</v>
      </c>
      <c r="AB91" s="6"/>
      <c r="AC91" s="6"/>
      <c r="AD91" s="6"/>
      <c r="AE91" s="6"/>
      <c r="AF91" s="6"/>
      <c r="AG91" s="6"/>
    </row>
    <row r="92" spans="1:33" ht="15" customHeight="1" x14ac:dyDescent="0.3">
      <c r="A92" s="42">
        <v>119</v>
      </c>
      <c r="B92" s="42">
        <v>88</v>
      </c>
      <c r="C92" s="42">
        <v>27</v>
      </c>
      <c r="D92" s="42">
        <v>54</v>
      </c>
      <c r="E92" s="1">
        <v>1298</v>
      </c>
      <c r="F92" s="55">
        <v>3.4131944444444444E-2</v>
      </c>
      <c r="G92" s="41" t="s">
        <v>238</v>
      </c>
      <c r="H92" s="41" t="s">
        <v>85</v>
      </c>
      <c r="I92" s="42" t="s">
        <v>227</v>
      </c>
      <c r="J92" s="42" t="s">
        <v>19</v>
      </c>
      <c r="K92" s="42">
        <v>3</v>
      </c>
      <c r="L92" s="42" t="s">
        <v>30</v>
      </c>
      <c r="M92" s="6"/>
      <c r="N92" s="6">
        <f>$B92</f>
        <v>88</v>
      </c>
      <c r="O92" s="6"/>
      <c r="P92" s="6"/>
      <c r="Q92" s="6"/>
      <c r="R92" s="6"/>
      <c r="S92" s="6"/>
      <c r="T92" s="6"/>
      <c r="U92" s="6"/>
      <c r="V92" s="6"/>
      <c r="X92" s="6"/>
      <c r="Y92" s="6">
        <f>$D92</f>
        <v>54</v>
      </c>
      <c r="Z92" s="6"/>
      <c r="AA92" s="6"/>
      <c r="AB92" s="6"/>
      <c r="AC92" s="6"/>
      <c r="AD92" s="6"/>
      <c r="AE92" s="6"/>
      <c r="AF92" s="6"/>
      <c r="AG92" s="6"/>
    </row>
    <row r="93" spans="1:33" ht="15" customHeight="1" x14ac:dyDescent="0.3">
      <c r="A93" s="42">
        <v>121</v>
      </c>
      <c r="B93" s="42">
        <v>89</v>
      </c>
      <c r="C93" s="42"/>
      <c r="D93" s="42"/>
      <c r="E93" s="1">
        <v>1495</v>
      </c>
      <c r="F93" s="55">
        <v>3.4212962962962959E-2</v>
      </c>
      <c r="G93" s="41" t="s">
        <v>78</v>
      </c>
      <c r="H93" s="41" t="s">
        <v>196</v>
      </c>
      <c r="I93" s="42" t="s">
        <v>58</v>
      </c>
      <c r="J93" s="42" t="s">
        <v>28</v>
      </c>
      <c r="K93" s="42">
        <v>3</v>
      </c>
      <c r="L93" s="42" t="s">
        <v>30</v>
      </c>
      <c r="M93" s="6"/>
      <c r="N93" s="6"/>
      <c r="O93" s="6"/>
      <c r="P93" s="6"/>
      <c r="Q93" s="6"/>
      <c r="R93" s="6"/>
      <c r="S93" s="6"/>
      <c r="T93" s="6">
        <f>$B93</f>
        <v>89</v>
      </c>
      <c r="U93" s="6"/>
      <c r="V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15" customHeight="1" x14ac:dyDescent="0.3">
      <c r="A94" s="42">
        <v>122</v>
      </c>
      <c r="B94" s="42">
        <v>90</v>
      </c>
      <c r="C94" s="42"/>
      <c r="D94" s="42"/>
      <c r="E94" s="1">
        <v>1833</v>
      </c>
      <c r="F94" s="55">
        <v>3.4236111111111113E-2</v>
      </c>
      <c r="G94" s="41" t="s">
        <v>371</v>
      </c>
      <c r="H94" s="41" t="s">
        <v>94</v>
      </c>
      <c r="I94" s="42" t="s">
        <v>58</v>
      </c>
      <c r="J94" s="42" t="s">
        <v>25</v>
      </c>
      <c r="K94" s="42">
        <v>3</v>
      </c>
      <c r="L94" s="42" t="s">
        <v>30</v>
      </c>
      <c r="M94" s="6"/>
      <c r="N94" s="6"/>
      <c r="O94" s="6"/>
      <c r="P94" s="6"/>
      <c r="Q94" s="6"/>
      <c r="R94" s="6"/>
      <c r="S94" s="6"/>
      <c r="T94" s="6"/>
      <c r="U94" s="6"/>
      <c r="V94" s="6">
        <f>$B94</f>
        <v>90</v>
      </c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5" customHeight="1" x14ac:dyDescent="0.3">
      <c r="A95" s="42">
        <v>124</v>
      </c>
      <c r="B95" s="42">
        <v>91</v>
      </c>
      <c r="C95" s="42">
        <v>28</v>
      </c>
      <c r="D95" s="42">
        <v>55</v>
      </c>
      <c r="E95" s="1">
        <v>1248</v>
      </c>
      <c r="F95" s="55">
        <v>3.4479166666666665E-2</v>
      </c>
      <c r="G95" s="41" t="s">
        <v>231</v>
      </c>
      <c r="H95" s="41" t="s">
        <v>393</v>
      </c>
      <c r="I95" s="42" t="s">
        <v>227</v>
      </c>
      <c r="J95" s="42" t="s">
        <v>19</v>
      </c>
      <c r="K95" s="42">
        <v>3</v>
      </c>
      <c r="L95" s="42" t="s">
        <v>30</v>
      </c>
      <c r="M95" s="6"/>
      <c r="N95" s="6">
        <f>$B95</f>
        <v>91</v>
      </c>
      <c r="O95" s="6"/>
      <c r="P95" s="6"/>
      <c r="Q95" s="6"/>
      <c r="R95" s="6"/>
      <c r="S95" s="6"/>
      <c r="T95" s="6"/>
      <c r="U95" s="6"/>
      <c r="V95" s="6"/>
      <c r="X95" s="6"/>
      <c r="Y95" s="6">
        <f>$D95</f>
        <v>55</v>
      </c>
      <c r="Z95" s="6"/>
      <c r="AA95" s="6"/>
      <c r="AB95" s="6"/>
      <c r="AC95" s="6"/>
      <c r="AD95" s="6"/>
      <c r="AE95" s="6"/>
      <c r="AF95" s="6"/>
      <c r="AG95" s="6"/>
    </row>
    <row r="96" spans="1:33" ht="15" customHeight="1" x14ac:dyDescent="0.3">
      <c r="A96" s="42">
        <v>125</v>
      </c>
      <c r="B96" s="42">
        <v>92</v>
      </c>
      <c r="C96" s="42">
        <v>29</v>
      </c>
      <c r="D96" s="42">
        <v>56</v>
      </c>
      <c r="E96" s="1">
        <v>1785</v>
      </c>
      <c r="F96" s="55">
        <v>3.4560185185185187E-2</v>
      </c>
      <c r="G96" s="41" t="s">
        <v>301</v>
      </c>
      <c r="H96" s="41" t="s">
        <v>316</v>
      </c>
      <c r="I96" s="42" t="s">
        <v>227</v>
      </c>
      <c r="J96" s="42" t="s">
        <v>25</v>
      </c>
      <c r="K96" s="42">
        <v>3</v>
      </c>
      <c r="L96" s="42" t="s">
        <v>30</v>
      </c>
      <c r="M96" s="6"/>
      <c r="N96" s="6"/>
      <c r="O96" s="6"/>
      <c r="P96" s="6"/>
      <c r="Q96" s="6"/>
      <c r="R96" s="6"/>
      <c r="S96" s="6"/>
      <c r="T96" s="6"/>
      <c r="U96" s="6"/>
      <c r="V96" s="6">
        <f>$B96</f>
        <v>92</v>
      </c>
      <c r="X96" s="6"/>
      <c r="Y96" s="6"/>
      <c r="Z96" s="6"/>
      <c r="AA96" s="6"/>
      <c r="AB96" s="6"/>
      <c r="AC96" s="6"/>
      <c r="AD96" s="6"/>
      <c r="AE96" s="6"/>
      <c r="AF96" s="6"/>
      <c r="AG96" s="6">
        <f>$D96</f>
        <v>56</v>
      </c>
    </row>
    <row r="97" spans="1:33" ht="15" customHeight="1" x14ac:dyDescent="0.3">
      <c r="A97" s="42">
        <v>126</v>
      </c>
      <c r="B97" s="42">
        <v>93</v>
      </c>
      <c r="C97" s="42">
        <v>23</v>
      </c>
      <c r="D97" s="42">
        <v>57</v>
      </c>
      <c r="E97" s="1">
        <v>1874</v>
      </c>
      <c r="F97" s="55">
        <v>3.4594907407407408E-2</v>
      </c>
      <c r="G97" s="41" t="s">
        <v>242</v>
      </c>
      <c r="H97" s="41" t="s">
        <v>352</v>
      </c>
      <c r="I97" s="42" t="s">
        <v>226</v>
      </c>
      <c r="J97" s="42" t="s">
        <v>17</v>
      </c>
      <c r="K97" s="42">
        <v>3</v>
      </c>
      <c r="L97" s="42" t="s">
        <v>30</v>
      </c>
      <c r="M97" s="6">
        <f>$B97</f>
        <v>93</v>
      </c>
      <c r="N97" s="6"/>
      <c r="O97" s="6"/>
      <c r="P97" s="6"/>
      <c r="Q97" s="6"/>
      <c r="R97" s="6"/>
      <c r="S97" s="6"/>
      <c r="T97" s="6"/>
      <c r="U97" s="6"/>
      <c r="V97" s="6"/>
      <c r="X97" s="6">
        <f>$D97</f>
        <v>57</v>
      </c>
      <c r="Y97" s="6"/>
      <c r="Z97" s="6"/>
      <c r="AA97" s="6"/>
      <c r="AB97" s="6"/>
      <c r="AC97" s="6"/>
      <c r="AD97" s="6"/>
      <c r="AE97" s="6"/>
      <c r="AF97" s="6"/>
      <c r="AG97" s="6"/>
    </row>
    <row r="98" spans="1:33" ht="15" customHeight="1" x14ac:dyDescent="0.3">
      <c r="A98" s="42">
        <v>129</v>
      </c>
      <c r="B98" s="42">
        <v>94</v>
      </c>
      <c r="C98" s="42">
        <v>24</v>
      </c>
      <c r="D98" s="42">
        <v>58</v>
      </c>
      <c r="E98" s="1">
        <v>1718</v>
      </c>
      <c r="F98" s="55">
        <v>3.4756944444444444E-2</v>
      </c>
      <c r="G98" s="41" t="s">
        <v>246</v>
      </c>
      <c r="H98" s="41" t="s">
        <v>322</v>
      </c>
      <c r="I98" s="42" t="s">
        <v>226</v>
      </c>
      <c r="J98" s="42" t="s">
        <v>20</v>
      </c>
      <c r="K98" s="42">
        <v>3</v>
      </c>
      <c r="L98" s="42" t="s">
        <v>30</v>
      </c>
      <c r="M98" s="6"/>
      <c r="N98" s="6"/>
      <c r="O98" s="6"/>
      <c r="P98" s="6">
        <f>$B98</f>
        <v>94</v>
      </c>
      <c r="Q98" s="6"/>
      <c r="R98" s="6"/>
      <c r="S98" s="6"/>
      <c r="T98" s="6"/>
      <c r="U98" s="6"/>
      <c r="V98" s="6"/>
      <c r="X98" s="6"/>
      <c r="Y98" s="6"/>
      <c r="Z98" s="6"/>
      <c r="AA98" s="6">
        <f>$D98</f>
        <v>58</v>
      </c>
      <c r="AB98" s="6"/>
      <c r="AC98" s="6"/>
      <c r="AD98" s="6"/>
      <c r="AE98" s="6"/>
      <c r="AF98" s="6"/>
      <c r="AG98" s="6"/>
    </row>
    <row r="99" spans="1:33" ht="15" customHeight="1" x14ac:dyDescent="0.3">
      <c r="A99" s="42">
        <v>130</v>
      </c>
      <c r="B99" s="42">
        <v>95</v>
      </c>
      <c r="C99" s="42">
        <v>6</v>
      </c>
      <c r="D99" s="42">
        <v>59</v>
      </c>
      <c r="E99" s="1">
        <v>1714</v>
      </c>
      <c r="F99" s="55">
        <v>3.4976851851851849E-2</v>
      </c>
      <c r="G99" s="41" t="s">
        <v>328</v>
      </c>
      <c r="H99" s="41" t="s">
        <v>329</v>
      </c>
      <c r="I99" s="42" t="s">
        <v>232</v>
      </c>
      <c r="J99" s="42" t="s">
        <v>20</v>
      </c>
      <c r="K99" s="42">
        <v>3</v>
      </c>
      <c r="L99" s="42" t="s">
        <v>30</v>
      </c>
      <c r="M99" s="6"/>
      <c r="N99" s="6"/>
      <c r="O99" s="6"/>
      <c r="P99" s="6">
        <f>$B99</f>
        <v>95</v>
      </c>
      <c r="Q99" s="6"/>
      <c r="R99" s="6"/>
      <c r="S99" s="6"/>
      <c r="T99" s="6"/>
      <c r="U99" s="6"/>
      <c r="V99" s="6"/>
      <c r="X99" s="6"/>
      <c r="Y99" s="6"/>
      <c r="Z99" s="6"/>
      <c r="AA99" s="6">
        <f>$D99</f>
        <v>59</v>
      </c>
      <c r="AB99" s="6"/>
      <c r="AC99" s="6"/>
      <c r="AD99" s="6"/>
      <c r="AE99" s="6"/>
      <c r="AF99" s="6"/>
      <c r="AG99" s="6"/>
    </row>
    <row r="100" spans="1:33" ht="15" customHeight="1" x14ac:dyDescent="0.3">
      <c r="A100" s="42">
        <v>131</v>
      </c>
      <c r="B100" s="42">
        <v>96</v>
      </c>
      <c r="C100" s="42">
        <v>25</v>
      </c>
      <c r="D100" s="42">
        <v>60</v>
      </c>
      <c r="E100" s="1">
        <v>1597</v>
      </c>
      <c r="F100" s="55">
        <v>3.5000000000000003E-2</v>
      </c>
      <c r="G100" s="41" t="s">
        <v>203</v>
      </c>
      <c r="H100" s="41" t="s">
        <v>65</v>
      </c>
      <c r="I100" s="42" t="s">
        <v>226</v>
      </c>
      <c r="J100" s="42" t="s">
        <v>23</v>
      </c>
      <c r="K100" s="42">
        <v>3</v>
      </c>
      <c r="L100" s="42" t="s">
        <v>30</v>
      </c>
      <c r="M100" s="6"/>
      <c r="N100" s="6"/>
      <c r="O100" s="6"/>
      <c r="P100" s="6"/>
      <c r="Q100" s="6"/>
      <c r="R100" s="6"/>
      <c r="S100" s="6">
        <f>$B100</f>
        <v>96</v>
      </c>
      <c r="T100" s="6"/>
      <c r="U100" s="6"/>
      <c r="V100" s="6"/>
      <c r="X100" s="6"/>
      <c r="Y100" s="6"/>
      <c r="Z100" s="6"/>
      <c r="AA100" s="6"/>
      <c r="AB100" s="6"/>
      <c r="AC100" s="6"/>
      <c r="AD100" s="6">
        <f>$D100</f>
        <v>60</v>
      </c>
      <c r="AE100" s="6"/>
      <c r="AF100" s="6"/>
      <c r="AG100" s="6"/>
    </row>
    <row r="101" spans="1:33" ht="15" customHeight="1" x14ac:dyDescent="0.3">
      <c r="A101" s="42">
        <v>132</v>
      </c>
      <c r="B101" s="42">
        <v>97</v>
      </c>
      <c r="C101" s="42">
        <v>30</v>
      </c>
      <c r="D101" s="42">
        <v>61</v>
      </c>
      <c r="E101" s="1">
        <v>1283</v>
      </c>
      <c r="F101" s="55">
        <v>3.5057870370370371E-2</v>
      </c>
      <c r="G101" s="41" t="s">
        <v>222</v>
      </c>
      <c r="H101" s="41" t="s">
        <v>327</v>
      </c>
      <c r="I101" s="42" t="s">
        <v>227</v>
      </c>
      <c r="J101" s="42" t="s">
        <v>19</v>
      </c>
      <c r="K101" s="42">
        <v>3</v>
      </c>
      <c r="L101" s="42" t="s">
        <v>30</v>
      </c>
      <c r="M101" s="6"/>
      <c r="N101" s="6">
        <f>$B101</f>
        <v>97</v>
      </c>
      <c r="O101" s="6"/>
      <c r="P101" s="6"/>
      <c r="Q101" s="6"/>
      <c r="R101" s="6"/>
      <c r="S101" s="6"/>
      <c r="T101" s="6"/>
      <c r="U101" s="6"/>
      <c r="V101" s="6"/>
      <c r="X101" s="6"/>
      <c r="Y101" s="6">
        <f>$D101</f>
        <v>61</v>
      </c>
      <c r="Z101" s="6"/>
      <c r="AA101" s="6"/>
      <c r="AB101" s="6"/>
      <c r="AC101" s="6"/>
      <c r="AD101" s="6"/>
      <c r="AE101" s="6"/>
      <c r="AF101" s="6"/>
      <c r="AG101" s="6"/>
    </row>
    <row r="102" spans="1:33" ht="15" customHeight="1" x14ac:dyDescent="0.3">
      <c r="A102" s="42">
        <v>136</v>
      </c>
      <c r="B102" s="42">
        <v>98</v>
      </c>
      <c r="C102" s="42"/>
      <c r="D102" s="42"/>
      <c r="E102" s="1">
        <v>1869</v>
      </c>
      <c r="F102" s="55">
        <v>3.5254629629629629E-2</v>
      </c>
      <c r="G102" s="41" t="s">
        <v>246</v>
      </c>
      <c r="H102" s="41" t="s">
        <v>99</v>
      </c>
      <c r="I102" s="42" t="s">
        <v>58</v>
      </c>
      <c r="J102" s="42" t="s">
        <v>17</v>
      </c>
      <c r="K102" s="42">
        <v>3</v>
      </c>
      <c r="L102" s="42" t="s">
        <v>30</v>
      </c>
      <c r="M102" s="6">
        <f>$B102</f>
        <v>98</v>
      </c>
      <c r="N102" s="6"/>
      <c r="O102" s="6"/>
      <c r="P102" s="6"/>
      <c r="Q102" s="6"/>
      <c r="R102" s="6"/>
      <c r="S102" s="6"/>
      <c r="T102" s="6"/>
      <c r="U102" s="6"/>
      <c r="V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5" customHeight="1" x14ac:dyDescent="0.3">
      <c r="A103" s="42">
        <v>137</v>
      </c>
      <c r="B103" s="42">
        <v>99</v>
      </c>
      <c r="C103" s="42">
        <v>31</v>
      </c>
      <c r="D103" s="42">
        <v>62</v>
      </c>
      <c r="E103" s="1">
        <v>1458</v>
      </c>
      <c r="F103" s="55">
        <v>3.5289351851851856E-2</v>
      </c>
      <c r="G103" s="41" t="s">
        <v>213</v>
      </c>
      <c r="H103" s="41" t="s">
        <v>394</v>
      </c>
      <c r="I103" s="42" t="s">
        <v>227</v>
      </c>
      <c r="J103" s="42" t="s">
        <v>28</v>
      </c>
      <c r="K103" s="42">
        <v>3</v>
      </c>
      <c r="L103" s="42" t="s">
        <v>30</v>
      </c>
      <c r="M103" s="6"/>
      <c r="N103" s="6"/>
      <c r="O103" s="6"/>
      <c r="P103" s="6"/>
      <c r="Q103" s="6"/>
      <c r="R103" s="6"/>
      <c r="S103" s="6"/>
      <c r="T103" s="6">
        <f>$B103</f>
        <v>99</v>
      </c>
      <c r="U103" s="6"/>
      <c r="V103" s="6"/>
      <c r="X103" s="6"/>
      <c r="Y103" s="6"/>
      <c r="Z103" s="6"/>
      <c r="AA103" s="6"/>
      <c r="AB103" s="6"/>
      <c r="AC103" s="6"/>
      <c r="AD103" s="6"/>
      <c r="AE103" s="6">
        <f>$D103</f>
        <v>62</v>
      </c>
      <c r="AF103" s="6"/>
      <c r="AG103" s="6"/>
    </row>
    <row r="104" spans="1:33" ht="15" customHeight="1" x14ac:dyDescent="0.3">
      <c r="A104" s="42">
        <v>139</v>
      </c>
      <c r="B104" s="42">
        <v>100</v>
      </c>
      <c r="C104" s="42">
        <v>26</v>
      </c>
      <c r="D104" s="42">
        <v>63</v>
      </c>
      <c r="E104" s="1">
        <v>1272</v>
      </c>
      <c r="F104" s="55">
        <v>3.5300925925925923E-2</v>
      </c>
      <c r="G104" s="41" t="s">
        <v>229</v>
      </c>
      <c r="H104" s="41" t="s">
        <v>321</v>
      </c>
      <c r="I104" s="42" t="s">
        <v>226</v>
      </c>
      <c r="J104" s="42" t="s">
        <v>19</v>
      </c>
      <c r="K104" s="42">
        <v>3</v>
      </c>
      <c r="L104" s="42" t="s">
        <v>30</v>
      </c>
      <c r="M104" s="6"/>
      <c r="N104" s="6">
        <f>$B104</f>
        <v>100</v>
      </c>
      <c r="O104" s="6"/>
      <c r="P104" s="6"/>
      <c r="Q104" s="6"/>
      <c r="R104" s="6"/>
      <c r="S104" s="6"/>
      <c r="T104" s="6"/>
      <c r="U104" s="6"/>
      <c r="V104" s="6"/>
      <c r="X104" s="6"/>
      <c r="Y104" s="6">
        <f>$D104</f>
        <v>63</v>
      </c>
      <c r="Z104" s="6"/>
      <c r="AA104" s="6"/>
      <c r="AB104" s="6"/>
      <c r="AC104" s="6"/>
      <c r="AD104" s="6"/>
      <c r="AE104" s="6"/>
      <c r="AF104" s="6"/>
      <c r="AG104" s="6"/>
    </row>
    <row r="105" spans="1:33" ht="15" customHeight="1" x14ac:dyDescent="0.3">
      <c r="A105" s="42">
        <v>140</v>
      </c>
      <c r="B105" s="42">
        <v>101</v>
      </c>
      <c r="C105" s="42">
        <v>1</v>
      </c>
      <c r="D105" s="42">
        <v>64</v>
      </c>
      <c r="E105" s="1">
        <v>1912</v>
      </c>
      <c r="F105" s="55">
        <v>3.5312499999999997E-2</v>
      </c>
      <c r="G105" s="41" t="s">
        <v>297</v>
      </c>
      <c r="H105" s="41" t="s">
        <v>326</v>
      </c>
      <c r="I105" s="42" t="s">
        <v>256</v>
      </c>
      <c r="J105" s="42" t="s">
        <v>21</v>
      </c>
      <c r="K105" s="42">
        <v>3</v>
      </c>
      <c r="L105" s="42" t="s">
        <v>30</v>
      </c>
      <c r="M105" s="6"/>
      <c r="N105" s="6"/>
      <c r="O105" s="6"/>
      <c r="P105" s="6"/>
      <c r="Q105" s="6"/>
      <c r="R105" s="6"/>
      <c r="S105" s="6"/>
      <c r="T105" s="6"/>
      <c r="U105" s="6">
        <f>$B105</f>
        <v>101</v>
      </c>
      <c r="V105" s="6"/>
      <c r="X105" s="6"/>
      <c r="Y105" s="6"/>
      <c r="Z105" s="6"/>
      <c r="AA105" s="6"/>
      <c r="AB105" s="6"/>
      <c r="AC105" s="6"/>
      <c r="AD105" s="6"/>
      <c r="AE105" s="6"/>
      <c r="AF105" s="6">
        <f>$D105</f>
        <v>64</v>
      </c>
      <c r="AG105" s="6"/>
    </row>
    <row r="106" spans="1:33" ht="15" customHeight="1" x14ac:dyDescent="0.3">
      <c r="A106" s="42">
        <v>141</v>
      </c>
      <c r="B106" s="42">
        <v>102</v>
      </c>
      <c r="C106" s="42">
        <v>27</v>
      </c>
      <c r="D106" s="42">
        <v>65</v>
      </c>
      <c r="E106" s="1">
        <v>1599</v>
      </c>
      <c r="F106" s="55">
        <v>3.5416666666666666E-2</v>
      </c>
      <c r="G106" s="41" t="s">
        <v>212</v>
      </c>
      <c r="H106" s="41" t="s">
        <v>395</v>
      </c>
      <c r="I106" s="42" t="s">
        <v>226</v>
      </c>
      <c r="J106" s="42" t="s">
        <v>23</v>
      </c>
      <c r="K106" s="42">
        <v>3</v>
      </c>
      <c r="L106" s="42" t="s">
        <v>30</v>
      </c>
      <c r="M106" s="6"/>
      <c r="N106" s="6"/>
      <c r="O106" s="6"/>
      <c r="P106" s="6"/>
      <c r="Q106" s="6"/>
      <c r="R106" s="6"/>
      <c r="S106" s="6">
        <f>$B106</f>
        <v>102</v>
      </c>
      <c r="T106" s="6"/>
      <c r="U106" s="6"/>
      <c r="V106" s="6"/>
      <c r="X106" s="6"/>
      <c r="Y106" s="6"/>
      <c r="Z106" s="6"/>
      <c r="AA106" s="6"/>
      <c r="AB106" s="6"/>
      <c r="AC106" s="6"/>
      <c r="AD106" s="6">
        <f>$D106</f>
        <v>65</v>
      </c>
      <c r="AE106" s="6"/>
      <c r="AF106" s="6"/>
      <c r="AG106" s="6"/>
    </row>
    <row r="107" spans="1:33" ht="15" customHeight="1" x14ac:dyDescent="0.3">
      <c r="A107" s="42">
        <v>142</v>
      </c>
      <c r="B107" s="42">
        <v>103</v>
      </c>
      <c r="C107" s="42">
        <v>28</v>
      </c>
      <c r="D107" s="42">
        <v>66</v>
      </c>
      <c r="E107" s="1">
        <v>1239</v>
      </c>
      <c r="F107" s="55">
        <v>3.5451388888888886E-2</v>
      </c>
      <c r="G107" s="41" t="s">
        <v>318</v>
      </c>
      <c r="H107" s="41" t="s">
        <v>319</v>
      </c>
      <c r="I107" s="42" t="s">
        <v>226</v>
      </c>
      <c r="J107" s="42" t="s">
        <v>19</v>
      </c>
      <c r="K107" s="42">
        <v>3</v>
      </c>
      <c r="L107" s="42" t="s">
        <v>30</v>
      </c>
      <c r="M107" s="6"/>
      <c r="N107" s="6">
        <f>$B107</f>
        <v>103</v>
      </c>
      <c r="O107" s="6"/>
      <c r="P107" s="6"/>
      <c r="Q107" s="6"/>
      <c r="R107" s="6"/>
      <c r="S107" s="6"/>
      <c r="T107" s="6"/>
      <c r="U107" s="6"/>
      <c r="V107" s="6"/>
      <c r="X107" s="6"/>
      <c r="Y107" s="6">
        <f>$D107</f>
        <v>66</v>
      </c>
      <c r="Z107" s="6"/>
      <c r="AA107" s="6"/>
      <c r="AB107" s="6"/>
      <c r="AC107" s="6"/>
      <c r="AD107" s="6"/>
      <c r="AE107" s="6"/>
      <c r="AF107" s="6"/>
      <c r="AG107" s="6"/>
    </row>
    <row r="108" spans="1:33" ht="15" customHeight="1" x14ac:dyDescent="0.3">
      <c r="A108" s="42">
        <v>144</v>
      </c>
      <c r="B108" s="42">
        <v>104</v>
      </c>
      <c r="C108" s="42">
        <v>32</v>
      </c>
      <c r="D108" s="42">
        <v>67</v>
      </c>
      <c r="E108" s="1">
        <v>1731</v>
      </c>
      <c r="F108" s="55">
        <v>3.561342592592593E-2</v>
      </c>
      <c r="G108" s="41" t="s">
        <v>229</v>
      </c>
      <c r="H108" s="41" t="s">
        <v>459</v>
      </c>
      <c r="I108" s="42" t="s">
        <v>227</v>
      </c>
      <c r="J108" s="42" t="s">
        <v>20</v>
      </c>
      <c r="K108" s="42">
        <v>3</v>
      </c>
      <c r="L108" s="42" t="s">
        <v>30</v>
      </c>
      <c r="M108" s="6"/>
      <c r="N108" s="6"/>
      <c r="O108" s="6"/>
      <c r="P108" s="6">
        <f>$B108</f>
        <v>104</v>
      </c>
      <c r="Q108" s="6"/>
      <c r="R108" s="6"/>
      <c r="S108" s="6"/>
      <c r="T108" s="6"/>
      <c r="U108" s="6"/>
      <c r="V108" s="6"/>
      <c r="X108" s="6"/>
      <c r="Y108" s="6"/>
      <c r="Z108" s="6"/>
      <c r="AA108" s="6">
        <f>$D108</f>
        <v>67</v>
      </c>
      <c r="AB108" s="6"/>
      <c r="AC108" s="6"/>
      <c r="AD108" s="6"/>
      <c r="AE108" s="6"/>
      <c r="AF108" s="6"/>
      <c r="AG108" s="6"/>
    </row>
    <row r="109" spans="1:33" ht="15" customHeight="1" x14ac:dyDescent="0.3">
      <c r="A109" s="42">
        <v>145</v>
      </c>
      <c r="B109" s="42">
        <v>105</v>
      </c>
      <c r="C109" s="42">
        <v>29</v>
      </c>
      <c r="D109" s="42">
        <v>68</v>
      </c>
      <c r="E109" s="1">
        <v>1294</v>
      </c>
      <c r="F109" s="55">
        <v>3.574074074074074E-2</v>
      </c>
      <c r="G109" s="41" t="s">
        <v>228</v>
      </c>
      <c r="H109" s="41" t="s">
        <v>330</v>
      </c>
      <c r="I109" s="42" t="s">
        <v>226</v>
      </c>
      <c r="J109" s="42" t="s">
        <v>19</v>
      </c>
      <c r="K109" s="42">
        <v>3</v>
      </c>
      <c r="L109" s="42" t="s">
        <v>30</v>
      </c>
      <c r="M109" s="6"/>
      <c r="N109" s="6">
        <f>$B109</f>
        <v>105</v>
      </c>
      <c r="O109" s="6"/>
      <c r="P109" s="6"/>
      <c r="Q109" s="6"/>
      <c r="R109" s="6"/>
      <c r="S109" s="6"/>
      <c r="T109" s="6"/>
      <c r="U109" s="6"/>
      <c r="V109" s="6"/>
      <c r="X109" s="6"/>
      <c r="Y109" s="6">
        <f>$D109</f>
        <v>68</v>
      </c>
      <c r="Z109" s="6"/>
      <c r="AA109" s="6"/>
      <c r="AB109" s="6"/>
      <c r="AC109" s="6"/>
      <c r="AD109" s="6"/>
      <c r="AE109" s="6"/>
      <c r="AF109" s="6"/>
      <c r="AG109" s="6"/>
    </row>
    <row r="110" spans="1:33" ht="15" customHeight="1" x14ac:dyDescent="0.3">
      <c r="A110" s="42">
        <v>146</v>
      </c>
      <c r="B110" s="42">
        <v>106</v>
      </c>
      <c r="C110" s="42">
        <v>7</v>
      </c>
      <c r="D110" s="42">
        <v>69</v>
      </c>
      <c r="E110" s="1">
        <v>1772</v>
      </c>
      <c r="F110" s="55">
        <v>3.5752314814814813E-2</v>
      </c>
      <c r="G110" s="41" t="s">
        <v>324</v>
      </c>
      <c r="H110" s="41" t="s">
        <v>325</v>
      </c>
      <c r="I110" s="42" t="s">
        <v>232</v>
      </c>
      <c r="J110" s="42" t="s">
        <v>25</v>
      </c>
      <c r="K110" s="42">
        <v>3</v>
      </c>
      <c r="L110" s="42" t="s">
        <v>30</v>
      </c>
      <c r="M110" s="6"/>
      <c r="N110" s="6"/>
      <c r="O110" s="6"/>
      <c r="P110" s="6"/>
      <c r="Q110" s="6"/>
      <c r="R110" s="6"/>
      <c r="S110" s="6"/>
      <c r="T110" s="6"/>
      <c r="U110" s="6"/>
      <c r="V110" s="6">
        <f>$B110</f>
        <v>106</v>
      </c>
      <c r="X110" s="6"/>
      <c r="Y110" s="6"/>
      <c r="Z110" s="6"/>
      <c r="AA110" s="6"/>
      <c r="AB110" s="6"/>
      <c r="AC110" s="6"/>
      <c r="AD110" s="6"/>
      <c r="AE110" s="6"/>
      <c r="AF110" s="6"/>
      <c r="AG110" s="6">
        <f>$D110</f>
        <v>69</v>
      </c>
    </row>
    <row r="111" spans="1:33" ht="15" customHeight="1" x14ac:dyDescent="0.3">
      <c r="A111" s="42">
        <v>147</v>
      </c>
      <c r="B111" s="42">
        <v>107</v>
      </c>
      <c r="C111" s="42">
        <v>33</v>
      </c>
      <c r="D111" s="42">
        <v>70</v>
      </c>
      <c r="E111" s="1">
        <v>1487</v>
      </c>
      <c r="F111" s="55">
        <v>3.5763888888888894E-2</v>
      </c>
      <c r="G111" s="41" t="s">
        <v>207</v>
      </c>
      <c r="H111" s="41" t="s">
        <v>461</v>
      </c>
      <c r="I111" s="42" t="s">
        <v>227</v>
      </c>
      <c r="J111" s="42" t="s">
        <v>28</v>
      </c>
      <c r="K111" s="42">
        <v>3</v>
      </c>
      <c r="L111" s="42" t="s">
        <v>30</v>
      </c>
      <c r="M111" s="6"/>
      <c r="N111" s="6"/>
      <c r="O111" s="6"/>
      <c r="P111" s="6"/>
      <c r="Q111" s="6"/>
      <c r="R111" s="6"/>
      <c r="S111" s="6"/>
      <c r="T111" s="6">
        <f>$B111</f>
        <v>107</v>
      </c>
      <c r="U111" s="6"/>
      <c r="V111" s="6"/>
      <c r="X111" s="6"/>
      <c r="Y111" s="6"/>
      <c r="Z111" s="6"/>
      <c r="AA111" s="6"/>
      <c r="AB111" s="6"/>
      <c r="AC111" s="6"/>
      <c r="AD111" s="6"/>
      <c r="AE111" s="6">
        <f>$D111</f>
        <v>70</v>
      </c>
      <c r="AF111" s="6"/>
      <c r="AG111" s="6"/>
    </row>
    <row r="112" spans="1:33" ht="15" customHeight="1" x14ac:dyDescent="0.3">
      <c r="A112" s="42">
        <v>148</v>
      </c>
      <c r="B112" s="42">
        <v>108</v>
      </c>
      <c r="C112" s="42">
        <v>2</v>
      </c>
      <c r="D112" s="42">
        <v>71</v>
      </c>
      <c r="E112" s="1">
        <v>1946</v>
      </c>
      <c r="F112" s="55">
        <v>3.5891203703703703E-2</v>
      </c>
      <c r="G112" s="41" t="s">
        <v>231</v>
      </c>
      <c r="H112" s="41" t="s">
        <v>323</v>
      </c>
      <c r="I112" s="42" t="s">
        <v>256</v>
      </c>
      <c r="J112" s="42" t="s">
        <v>18</v>
      </c>
      <c r="K112" s="42">
        <v>3</v>
      </c>
      <c r="L112" s="42" t="s">
        <v>30</v>
      </c>
      <c r="M112" s="6"/>
      <c r="N112" s="6"/>
      <c r="O112" s="6"/>
      <c r="P112" s="6"/>
      <c r="Q112" s="6"/>
      <c r="R112" s="6">
        <f>$B112</f>
        <v>108</v>
      </c>
      <c r="S112" s="6"/>
      <c r="T112" s="6"/>
      <c r="U112" s="6"/>
      <c r="V112" s="6"/>
      <c r="X112" s="6"/>
      <c r="Y112" s="6"/>
      <c r="Z112" s="6"/>
      <c r="AA112" s="6"/>
      <c r="AB112" s="6"/>
      <c r="AC112" s="6">
        <f>$D112</f>
        <v>71</v>
      </c>
      <c r="AD112" s="6"/>
      <c r="AE112" s="6"/>
      <c r="AF112" s="6"/>
      <c r="AG112" s="6"/>
    </row>
    <row r="113" spans="1:33" ht="15" customHeight="1" x14ac:dyDescent="0.3">
      <c r="A113" s="42">
        <v>149</v>
      </c>
      <c r="B113" s="42">
        <v>109</v>
      </c>
      <c r="C113" s="42">
        <v>34</v>
      </c>
      <c r="D113" s="42">
        <v>72</v>
      </c>
      <c r="E113" s="1">
        <v>1866</v>
      </c>
      <c r="F113" s="55">
        <v>3.5937499999999997E-2</v>
      </c>
      <c r="G113" s="41" t="s">
        <v>257</v>
      </c>
      <c r="H113" s="41" t="s">
        <v>217</v>
      </c>
      <c r="I113" s="42" t="s">
        <v>227</v>
      </c>
      <c r="J113" s="42" t="s">
        <v>17</v>
      </c>
      <c r="K113" s="42">
        <v>3</v>
      </c>
      <c r="L113" s="42" t="s">
        <v>30</v>
      </c>
      <c r="M113" s="6">
        <f>$B113</f>
        <v>109</v>
      </c>
      <c r="N113" s="6"/>
      <c r="O113" s="6"/>
      <c r="P113" s="6"/>
      <c r="Q113" s="6"/>
      <c r="R113" s="6"/>
      <c r="S113" s="6"/>
      <c r="T113" s="6"/>
      <c r="U113" s="6"/>
      <c r="V113" s="6"/>
      <c r="X113" s="6">
        <f>$D113</f>
        <v>72</v>
      </c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15" customHeight="1" x14ac:dyDescent="0.3">
      <c r="A114" s="42">
        <v>151</v>
      </c>
      <c r="B114" s="42">
        <v>110</v>
      </c>
      <c r="C114" s="42">
        <v>8</v>
      </c>
      <c r="D114" s="42">
        <v>73</v>
      </c>
      <c r="E114" s="1">
        <v>1307</v>
      </c>
      <c r="F114" s="55">
        <v>3.6006944444444446E-2</v>
      </c>
      <c r="G114" s="41" t="s">
        <v>230</v>
      </c>
      <c r="H114" s="41" t="s">
        <v>396</v>
      </c>
      <c r="I114" s="42" t="s">
        <v>232</v>
      </c>
      <c r="J114" s="42" t="s">
        <v>19</v>
      </c>
      <c r="K114" s="42">
        <v>3</v>
      </c>
      <c r="L114" s="42" t="s">
        <v>30</v>
      </c>
      <c r="M114" s="6"/>
      <c r="N114" s="6">
        <f>$B114</f>
        <v>110</v>
      </c>
      <c r="O114" s="6"/>
      <c r="P114" s="6"/>
      <c r="Q114" s="6"/>
      <c r="R114" s="6"/>
      <c r="S114" s="6"/>
      <c r="T114" s="6"/>
      <c r="U114" s="6"/>
      <c r="V114" s="6"/>
      <c r="X114" s="6"/>
      <c r="Y114" s="6">
        <f>$D114</f>
        <v>73</v>
      </c>
      <c r="Z114" s="6"/>
      <c r="AA114" s="6"/>
      <c r="AB114" s="6"/>
      <c r="AC114" s="6"/>
      <c r="AD114" s="6"/>
      <c r="AE114" s="6"/>
      <c r="AF114" s="6"/>
      <c r="AG114" s="6"/>
    </row>
    <row r="115" spans="1:33" ht="15" customHeight="1" x14ac:dyDescent="0.3">
      <c r="A115" s="42">
        <v>152</v>
      </c>
      <c r="B115" s="42">
        <v>111</v>
      </c>
      <c r="C115" s="42">
        <v>9</v>
      </c>
      <c r="D115" s="42">
        <v>74</v>
      </c>
      <c r="E115" s="1">
        <v>1868</v>
      </c>
      <c r="F115" s="55">
        <v>3.6030092592592593E-2</v>
      </c>
      <c r="G115" s="41" t="s">
        <v>334</v>
      </c>
      <c r="H115" s="41" t="s">
        <v>335</v>
      </c>
      <c r="I115" s="42" t="s">
        <v>232</v>
      </c>
      <c r="J115" s="42" t="s">
        <v>17</v>
      </c>
      <c r="K115" s="42">
        <v>3</v>
      </c>
      <c r="L115" s="42" t="s">
        <v>30</v>
      </c>
      <c r="M115" s="6">
        <f>$B115</f>
        <v>111</v>
      </c>
      <c r="N115" s="6"/>
      <c r="O115" s="6"/>
      <c r="P115" s="6"/>
      <c r="Q115" s="6"/>
      <c r="R115" s="6"/>
      <c r="S115" s="6"/>
      <c r="T115" s="6"/>
      <c r="U115" s="6"/>
      <c r="V115" s="6"/>
      <c r="X115" s="6">
        <f>$D115</f>
        <v>74</v>
      </c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15" customHeight="1" x14ac:dyDescent="0.3">
      <c r="A116" s="42">
        <v>153</v>
      </c>
      <c r="B116" s="42">
        <v>112</v>
      </c>
      <c r="C116" s="42">
        <v>35</v>
      </c>
      <c r="D116" s="42">
        <v>75</v>
      </c>
      <c r="E116" s="1">
        <v>1929</v>
      </c>
      <c r="F116" s="55">
        <v>3.6087962962962968E-2</v>
      </c>
      <c r="G116" s="41" t="s">
        <v>244</v>
      </c>
      <c r="H116" s="41" t="s">
        <v>320</v>
      </c>
      <c r="I116" s="42" t="s">
        <v>227</v>
      </c>
      <c r="J116" s="42" t="s">
        <v>21</v>
      </c>
      <c r="K116" s="42">
        <v>3</v>
      </c>
      <c r="L116" s="42" t="s">
        <v>30</v>
      </c>
      <c r="M116" s="6"/>
      <c r="N116" s="6"/>
      <c r="O116" s="6"/>
      <c r="P116" s="6"/>
      <c r="Q116" s="6"/>
      <c r="R116" s="6"/>
      <c r="S116" s="6"/>
      <c r="T116" s="6"/>
      <c r="U116" s="6">
        <f>$B116</f>
        <v>112</v>
      </c>
      <c r="V116" s="6"/>
      <c r="X116" s="6"/>
      <c r="Y116" s="6"/>
      <c r="Z116" s="6"/>
      <c r="AA116" s="6"/>
      <c r="AB116" s="6"/>
      <c r="AC116" s="6"/>
      <c r="AD116" s="6"/>
      <c r="AE116" s="6"/>
      <c r="AF116" s="6">
        <f>$D116</f>
        <v>75</v>
      </c>
      <c r="AG116" s="6"/>
    </row>
    <row r="117" spans="1:33" ht="15" customHeight="1" x14ac:dyDescent="0.3">
      <c r="A117" s="42">
        <v>154</v>
      </c>
      <c r="B117" s="42">
        <v>113</v>
      </c>
      <c r="C117" s="42">
        <v>36</v>
      </c>
      <c r="D117" s="42">
        <v>76</v>
      </c>
      <c r="E117" s="1">
        <v>1250</v>
      </c>
      <c r="F117" s="55">
        <v>3.6261574074074071E-2</v>
      </c>
      <c r="G117" s="41" t="s">
        <v>332</v>
      </c>
      <c r="H117" s="41" t="s">
        <v>333</v>
      </c>
      <c r="I117" s="42" t="s">
        <v>227</v>
      </c>
      <c r="J117" s="42" t="s">
        <v>19</v>
      </c>
      <c r="K117" s="42">
        <v>3</v>
      </c>
      <c r="L117" s="42" t="s">
        <v>30</v>
      </c>
      <c r="M117" s="6"/>
      <c r="N117" s="6">
        <f>$B117</f>
        <v>113</v>
      </c>
      <c r="O117" s="6"/>
      <c r="P117" s="6"/>
      <c r="Q117" s="6"/>
      <c r="R117" s="6"/>
      <c r="S117" s="6"/>
      <c r="T117" s="6"/>
      <c r="U117" s="6"/>
      <c r="V117" s="6"/>
      <c r="X117" s="6"/>
      <c r="Y117" s="6">
        <f>$D117</f>
        <v>76</v>
      </c>
      <c r="Z117" s="6"/>
      <c r="AA117" s="6"/>
      <c r="AB117" s="6"/>
      <c r="AC117" s="6"/>
      <c r="AD117" s="6"/>
      <c r="AE117" s="6"/>
      <c r="AF117" s="6"/>
      <c r="AG117" s="6"/>
    </row>
    <row r="118" spans="1:33" ht="15" customHeight="1" x14ac:dyDescent="0.3">
      <c r="A118" s="42">
        <v>155</v>
      </c>
      <c r="B118" s="42">
        <v>114</v>
      </c>
      <c r="C118" s="42">
        <v>30</v>
      </c>
      <c r="D118" s="42">
        <v>77</v>
      </c>
      <c r="E118" s="1">
        <v>1732</v>
      </c>
      <c r="F118" s="55">
        <v>3.6307870370370372E-2</v>
      </c>
      <c r="G118" s="41" t="s">
        <v>223</v>
      </c>
      <c r="H118" s="41" t="s">
        <v>195</v>
      </c>
      <c r="I118" s="42" t="s">
        <v>226</v>
      </c>
      <c r="J118" s="42" t="s">
        <v>20</v>
      </c>
      <c r="K118" s="42">
        <v>3</v>
      </c>
      <c r="L118" s="42" t="s">
        <v>30</v>
      </c>
      <c r="M118" s="6"/>
      <c r="N118" s="6"/>
      <c r="O118" s="6"/>
      <c r="P118" s="6">
        <f>$B118</f>
        <v>114</v>
      </c>
      <c r="Q118" s="6"/>
      <c r="R118" s="6"/>
      <c r="S118" s="6"/>
      <c r="T118" s="6"/>
      <c r="U118" s="6"/>
      <c r="V118" s="6"/>
      <c r="X118" s="6"/>
      <c r="Y118" s="6"/>
      <c r="Z118" s="6"/>
      <c r="AA118" s="6">
        <f>$D118</f>
        <v>77</v>
      </c>
      <c r="AB118" s="6"/>
      <c r="AC118" s="6"/>
      <c r="AD118" s="6"/>
      <c r="AE118" s="6"/>
      <c r="AF118" s="6"/>
      <c r="AG118" s="6"/>
    </row>
    <row r="119" spans="1:33" ht="15" customHeight="1" x14ac:dyDescent="0.3">
      <c r="A119" s="42">
        <v>157</v>
      </c>
      <c r="B119" s="42">
        <v>115</v>
      </c>
      <c r="C119" s="42">
        <v>37</v>
      </c>
      <c r="D119" s="42">
        <v>78</v>
      </c>
      <c r="E119" s="1">
        <v>1990</v>
      </c>
      <c r="F119" s="55">
        <v>3.6342592592592586E-2</v>
      </c>
      <c r="G119" s="41" t="s">
        <v>397</v>
      </c>
      <c r="H119" s="41" t="s">
        <v>88</v>
      </c>
      <c r="I119" s="42" t="s">
        <v>227</v>
      </c>
      <c r="J119" s="42" t="s">
        <v>31</v>
      </c>
      <c r="K119" s="42">
        <v>3</v>
      </c>
      <c r="L119" s="42" t="s">
        <v>30</v>
      </c>
      <c r="M119" s="6"/>
      <c r="N119" s="6"/>
      <c r="O119" s="6">
        <f>$B119</f>
        <v>115</v>
      </c>
      <c r="P119" s="6"/>
      <c r="Q119" s="6"/>
      <c r="R119" s="6"/>
      <c r="S119" s="6"/>
      <c r="T119" s="6"/>
      <c r="U119" s="6"/>
      <c r="V119" s="6"/>
      <c r="X119" s="6"/>
      <c r="Y119" s="6"/>
      <c r="Z119" s="6">
        <f>$D119</f>
        <v>78</v>
      </c>
      <c r="AA119" s="6"/>
      <c r="AB119" s="6"/>
      <c r="AC119" s="6"/>
      <c r="AD119" s="6"/>
      <c r="AE119" s="6"/>
      <c r="AF119" s="6"/>
      <c r="AG119" s="6"/>
    </row>
    <row r="120" spans="1:33" ht="15" customHeight="1" x14ac:dyDescent="0.3">
      <c r="A120" s="42">
        <v>159</v>
      </c>
      <c r="B120" s="42">
        <v>116</v>
      </c>
      <c r="C120" s="42">
        <v>10</v>
      </c>
      <c r="D120" s="42">
        <v>79</v>
      </c>
      <c r="E120" s="1">
        <v>1249</v>
      </c>
      <c r="F120" s="55">
        <v>3.6354166666666667E-2</v>
      </c>
      <c r="G120" s="41" t="s">
        <v>209</v>
      </c>
      <c r="H120" s="41" t="s">
        <v>398</v>
      </c>
      <c r="I120" s="42" t="s">
        <v>232</v>
      </c>
      <c r="J120" s="42" t="s">
        <v>19</v>
      </c>
      <c r="K120" s="42">
        <v>3</v>
      </c>
      <c r="L120" s="42" t="s">
        <v>30</v>
      </c>
      <c r="M120" s="6"/>
      <c r="N120" s="6">
        <f>$B120</f>
        <v>116</v>
      </c>
      <c r="O120" s="6"/>
      <c r="P120" s="6"/>
      <c r="Q120" s="6"/>
      <c r="R120" s="6"/>
      <c r="S120" s="6"/>
      <c r="T120" s="6"/>
      <c r="U120" s="6"/>
      <c r="V120" s="6"/>
      <c r="X120" s="6"/>
      <c r="Y120" s="6">
        <f>$D120</f>
        <v>79</v>
      </c>
      <c r="Z120" s="6"/>
      <c r="AA120" s="6"/>
      <c r="AB120" s="6"/>
      <c r="AC120" s="6"/>
      <c r="AD120" s="6"/>
      <c r="AE120" s="6"/>
      <c r="AF120" s="6"/>
      <c r="AG120" s="6"/>
    </row>
    <row r="121" spans="1:33" ht="15" customHeight="1" x14ac:dyDescent="0.3">
      <c r="A121" s="42">
        <v>161</v>
      </c>
      <c r="B121" s="42">
        <v>117</v>
      </c>
      <c r="C121" s="42">
        <v>3</v>
      </c>
      <c r="D121" s="42">
        <v>80</v>
      </c>
      <c r="E121" s="1">
        <v>1299</v>
      </c>
      <c r="F121" s="55">
        <v>3.6388888888888887E-2</v>
      </c>
      <c r="G121" s="41" t="s">
        <v>244</v>
      </c>
      <c r="H121" s="41" t="s">
        <v>399</v>
      </c>
      <c r="I121" s="42" t="s">
        <v>256</v>
      </c>
      <c r="J121" s="42" t="s">
        <v>19</v>
      </c>
      <c r="K121" s="42">
        <v>3</v>
      </c>
      <c r="L121" s="42" t="s">
        <v>30</v>
      </c>
      <c r="M121" s="6"/>
      <c r="N121" s="6">
        <f>$B121</f>
        <v>117</v>
      </c>
      <c r="O121" s="6"/>
      <c r="P121" s="6"/>
      <c r="Q121" s="6"/>
      <c r="R121" s="6"/>
      <c r="S121" s="6"/>
      <c r="T121" s="6"/>
      <c r="U121" s="6"/>
      <c r="V121" s="6"/>
      <c r="X121" s="6"/>
      <c r="Y121" s="6">
        <f>$D121</f>
        <v>80</v>
      </c>
      <c r="Z121" s="6"/>
      <c r="AA121" s="6"/>
      <c r="AB121" s="6"/>
      <c r="AC121" s="6"/>
      <c r="AD121" s="6"/>
      <c r="AE121" s="6"/>
      <c r="AF121" s="6"/>
      <c r="AG121" s="6"/>
    </row>
    <row r="122" spans="1:33" ht="15" customHeight="1" x14ac:dyDescent="0.3">
      <c r="A122" s="42">
        <v>165</v>
      </c>
      <c r="B122" s="42">
        <v>118</v>
      </c>
      <c r="C122" s="42">
        <v>30</v>
      </c>
      <c r="D122" s="42">
        <v>81</v>
      </c>
      <c r="E122" s="1">
        <v>1590</v>
      </c>
      <c r="F122" s="55">
        <v>3.6631944444444439E-2</v>
      </c>
      <c r="G122" s="41" t="s">
        <v>250</v>
      </c>
      <c r="H122" s="41" t="s">
        <v>214</v>
      </c>
      <c r="I122" s="42" t="s">
        <v>226</v>
      </c>
      <c r="J122" s="42" t="s">
        <v>23</v>
      </c>
      <c r="K122" s="42">
        <v>3</v>
      </c>
      <c r="L122" s="42" t="s">
        <v>30</v>
      </c>
      <c r="M122" s="6"/>
      <c r="N122" s="6"/>
      <c r="O122" s="6"/>
      <c r="P122" s="6"/>
      <c r="Q122" s="6"/>
      <c r="R122" s="6"/>
      <c r="S122" s="6">
        <f>$B122</f>
        <v>118</v>
      </c>
      <c r="T122" s="6"/>
      <c r="U122" s="6"/>
      <c r="V122" s="6"/>
      <c r="X122" s="6"/>
      <c r="Y122" s="6"/>
      <c r="Z122" s="6"/>
      <c r="AA122" s="6"/>
      <c r="AB122" s="6"/>
      <c r="AC122" s="6"/>
      <c r="AD122" s="6">
        <f>$D122</f>
        <v>81</v>
      </c>
      <c r="AE122" s="6"/>
      <c r="AF122" s="6"/>
      <c r="AG122" s="6"/>
    </row>
    <row r="123" spans="1:33" ht="15" customHeight="1" x14ac:dyDescent="0.3">
      <c r="A123" s="42">
        <v>167</v>
      </c>
      <c r="B123" s="42">
        <v>119</v>
      </c>
      <c r="C123" s="42"/>
      <c r="D123" s="42"/>
      <c r="E123" s="1">
        <v>1825</v>
      </c>
      <c r="F123" s="55">
        <v>3.6817129629629623E-2</v>
      </c>
      <c r="G123" s="41" t="s">
        <v>203</v>
      </c>
      <c r="H123" s="41" t="s">
        <v>63</v>
      </c>
      <c r="I123" s="42" t="s">
        <v>58</v>
      </c>
      <c r="J123" s="42" t="s">
        <v>25</v>
      </c>
      <c r="K123" s="42">
        <v>3</v>
      </c>
      <c r="L123" s="42" t="s">
        <v>30</v>
      </c>
      <c r="M123" s="6"/>
      <c r="N123" s="6"/>
      <c r="O123" s="6"/>
      <c r="P123" s="6"/>
      <c r="Q123" s="6"/>
      <c r="R123" s="6"/>
      <c r="S123" s="6"/>
      <c r="T123" s="6"/>
      <c r="U123" s="6"/>
      <c r="V123" s="6">
        <f>$B123</f>
        <v>119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5" customHeight="1" x14ac:dyDescent="0.3">
      <c r="A124" s="42">
        <v>169</v>
      </c>
      <c r="B124" s="42">
        <v>120</v>
      </c>
      <c r="C124" s="42"/>
      <c r="D124" s="42"/>
      <c r="E124" s="1">
        <v>1304</v>
      </c>
      <c r="F124" s="55">
        <v>3.7048611111111115E-2</v>
      </c>
      <c r="G124" s="41" t="s">
        <v>372</v>
      </c>
      <c r="H124" s="41" t="s">
        <v>373</v>
      </c>
      <c r="I124" s="42" t="s">
        <v>58</v>
      </c>
      <c r="J124" s="42" t="s">
        <v>19</v>
      </c>
      <c r="K124" s="42">
        <v>3</v>
      </c>
      <c r="L124" s="42" t="s">
        <v>30</v>
      </c>
      <c r="M124" s="6"/>
      <c r="N124" s="6">
        <f>$B124</f>
        <v>120</v>
      </c>
      <c r="O124" s="6"/>
      <c r="P124" s="6"/>
      <c r="Q124" s="6"/>
      <c r="R124" s="6"/>
      <c r="S124" s="6"/>
      <c r="T124" s="6"/>
      <c r="U124" s="6"/>
      <c r="V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ht="15" customHeight="1" x14ac:dyDescent="0.3">
      <c r="A125" s="42">
        <v>170</v>
      </c>
      <c r="B125" s="42">
        <v>121</v>
      </c>
      <c r="C125" s="42"/>
      <c r="D125" s="42"/>
      <c r="E125" s="1">
        <v>1880</v>
      </c>
      <c r="F125" s="55">
        <v>3.7083333333333336E-2</v>
      </c>
      <c r="G125" s="41" t="s">
        <v>248</v>
      </c>
      <c r="H125" s="41" t="s">
        <v>374</v>
      </c>
      <c r="I125" s="42" t="s">
        <v>58</v>
      </c>
      <c r="J125" s="42" t="s">
        <v>17</v>
      </c>
      <c r="K125" s="42">
        <v>3</v>
      </c>
      <c r="L125" s="42" t="s">
        <v>30</v>
      </c>
      <c r="M125" s="6">
        <f>$B125</f>
        <v>121</v>
      </c>
      <c r="N125" s="6"/>
      <c r="O125" s="6"/>
      <c r="P125" s="6"/>
      <c r="Q125" s="6"/>
      <c r="R125" s="6"/>
      <c r="S125" s="6"/>
      <c r="T125" s="6"/>
      <c r="U125" s="6"/>
      <c r="V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15" customHeight="1" x14ac:dyDescent="0.3">
      <c r="A126" s="42">
        <v>171</v>
      </c>
      <c r="B126" s="42">
        <v>122</v>
      </c>
      <c r="C126" s="42">
        <v>31</v>
      </c>
      <c r="D126" s="42">
        <v>82</v>
      </c>
      <c r="E126" s="1">
        <v>1303</v>
      </c>
      <c r="F126" s="55">
        <v>3.7152777777777778E-2</v>
      </c>
      <c r="G126" s="41" t="s">
        <v>229</v>
      </c>
      <c r="H126" s="41" t="s">
        <v>400</v>
      </c>
      <c r="I126" s="42" t="s">
        <v>226</v>
      </c>
      <c r="J126" s="42" t="s">
        <v>19</v>
      </c>
      <c r="K126" s="42">
        <v>3</v>
      </c>
      <c r="L126" s="42" t="s">
        <v>30</v>
      </c>
      <c r="M126" s="6"/>
      <c r="N126" s="6">
        <f>$B126</f>
        <v>122</v>
      </c>
      <c r="O126" s="6"/>
      <c r="P126" s="6"/>
      <c r="Q126" s="6"/>
      <c r="R126" s="6"/>
      <c r="S126" s="6"/>
      <c r="T126" s="6"/>
      <c r="U126" s="6"/>
      <c r="V126" s="6"/>
      <c r="X126" s="6"/>
      <c r="Y126" s="6">
        <f>$D126</f>
        <v>82</v>
      </c>
      <c r="Z126" s="6"/>
      <c r="AA126" s="6"/>
      <c r="AB126" s="6"/>
      <c r="AC126" s="6"/>
      <c r="AD126" s="6"/>
      <c r="AE126" s="6"/>
      <c r="AF126" s="6"/>
      <c r="AG126" s="6"/>
    </row>
    <row r="127" spans="1:33" ht="15" customHeight="1" x14ac:dyDescent="0.3">
      <c r="A127" s="42">
        <v>172</v>
      </c>
      <c r="B127" s="42">
        <v>123</v>
      </c>
      <c r="C127" s="42">
        <v>32</v>
      </c>
      <c r="D127" s="42">
        <v>83</v>
      </c>
      <c r="E127" s="1">
        <v>1274</v>
      </c>
      <c r="F127" s="55">
        <v>3.7210648148148145E-2</v>
      </c>
      <c r="G127" s="41" t="s">
        <v>229</v>
      </c>
      <c r="H127" s="41" t="s">
        <v>325</v>
      </c>
      <c r="I127" s="42" t="s">
        <v>226</v>
      </c>
      <c r="J127" s="42" t="s">
        <v>19</v>
      </c>
      <c r="K127" s="42">
        <v>3</v>
      </c>
      <c r="L127" s="42" t="s">
        <v>30</v>
      </c>
      <c r="M127" s="6"/>
      <c r="N127" s="6">
        <f>$B127</f>
        <v>123</v>
      </c>
      <c r="O127" s="6"/>
      <c r="P127" s="6"/>
      <c r="Q127" s="6"/>
      <c r="R127" s="6"/>
      <c r="S127" s="6"/>
      <c r="T127" s="6"/>
      <c r="U127" s="6"/>
      <c r="V127" s="6"/>
      <c r="X127" s="6"/>
      <c r="Y127" s="6">
        <f>$D127</f>
        <v>83</v>
      </c>
      <c r="Z127" s="6"/>
      <c r="AA127" s="6"/>
      <c r="AB127" s="6"/>
      <c r="AC127" s="6"/>
      <c r="AD127" s="6"/>
      <c r="AE127" s="6"/>
      <c r="AF127" s="6"/>
      <c r="AG127" s="6"/>
    </row>
    <row r="128" spans="1:33" ht="15" customHeight="1" x14ac:dyDescent="0.3">
      <c r="A128" s="42">
        <v>173</v>
      </c>
      <c r="B128" s="42">
        <v>124</v>
      </c>
      <c r="C128" s="42">
        <v>11</v>
      </c>
      <c r="D128" s="42">
        <v>84</v>
      </c>
      <c r="E128" s="1">
        <v>1271</v>
      </c>
      <c r="F128" s="55">
        <v>3.7245370370370366E-2</v>
      </c>
      <c r="G128" s="41" t="s">
        <v>358</v>
      </c>
      <c r="H128" s="41" t="s">
        <v>359</v>
      </c>
      <c r="I128" s="42" t="s">
        <v>232</v>
      </c>
      <c r="J128" s="42" t="s">
        <v>19</v>
      </c>
      <c r="K128" s="42">
        <v>3</v>
      </c>
      <c r="L128" s="42" t="s">
        <v>30</v>
      </c>
      <c r="M128" s="6"/>
      <c r="N128" s="6">
        <f>$B128</f>
        <v>124</v>
      </c>
      <c r="O128" s="6"/>
      <c r="P128" s="6"/>
      <c r="Q128" s="6"/>
      <c r="R128" s="6"/>
      <c r="S128" s="6"/>
      <c r="T128" s="6"/>
      <c r="U128" s="6"/>
      <c r="V128" s="6"/>
      <c r="X128" s="6"/>
      <c r="Y128" s="6">
        <f>$D128</f>
        <v>84</v>
      </c>
      <c r="Z128" s="6"/>
      <c r="AA128" s="6"/>
      <c r="AB128" s="6"/>
      <c r="AC128" s="6"/>
      <c r="AD128" s="6"/>
      <c r="AE128" s="6"/>
      <c r="AF128" s="6"/>
      <c r="AG128" s="6"/>
    </row>
    <row r="129" spans="1:33" ht="15" customHeight="1" x14ac:dyDescent="0.3">
      <c r="A129" s="42">
        <v>174</v>
      </c>
      <c r="B129" s="42">
        <v>125</v>
      </c>
      <c r="C129" s="42">
        <v>4</v>
      </c>
      <c r="D129" s="42">
        <v>85</v>
      </c>
      <c r="E129" s="1">
        <v>1466</v>
      </c>
      <c r="F129" s="55">
        <v>3.7256944444444447E-2</v>
      </c>
      <c r="G129" s="41" t="s">
        <v>246</v>
      </c>
      <c r="H129" s="41" t="s">
        <v>331</v>
      </c>
      <c r="I129" s="42" t="s">
        <v>256</v>
      </c>
      <c r="J129" s="42" t="s">
        <v>28</v>
      </c>
      <c r="K129" s="42">
        <v>3</v>
      </c>
      <c r="L129" s="42" t="s">
        <v>30</v>
      </c>
      <c r="M129" s="6"/>
      <c r="N129" s="6"/>
      <c r="O129" s="6"/>
      <c r="P129" s="6"/>
      <c r="Q129" s="6"/>
      <c r="R129" s="6"/>
      <c r="S129" s="6"/>
      <c r="T129" s="6">
        <f>$B129</f>
        <v>125</v>
      </c>
      <c r="U129" s="6"/>
      <c r="V129" s="6"/>
      <c r="X129" s="6"/>
      <c r="Y129" s="6"/>
      <c r="Z129" s="6"/>
      <c r="AA129" s="6"/>
      <c r="AB129" s="6"/>
      <c r="AC129" s="6"/>
      <c r="AD129" s="6"/>
      <c r="AE129" s="6">
        <f>$D129</f>
        <v>85</v>
      </c>
      <c r="AF129" s="6"/>
      <c r="AG129" s="6"/>
    </row>
    <row r="130" spans="1:33" ht="15" customHeight="1" x14ac:dyDescent="0.3">
      <c r="A130" s="42">
        <v>175</v>
      </c>
      <c r="B130" s="42">
        <v>126</v>
      </c>
      <c r="C130" s="42"/>
      <c r="D130" s="42"/>
      <c r="E130" s="1">
        <v>1770</v>
      </c>
      <c r="F130" s="55">
        <v>3.7314814814814815E-2</v>
      </c>
      <c r="G130" s="41" t="s">
        <v>238</v>
      </c>
      <c r="H130" s="41" t="s">
        <v>277</v>
      </c>
      <c r="I130" s="42" t="s">
        <v>58</v>
      </c>
      <c r="J130" s="42" t="s">
        <v>25</v>
      </c>
      <c r="K130" s="42">
        <v>3</v>
      </c>
      <c r="L130" s="42" t="s">
        <v>30</v>
      </c>
      <c r="M130" s="6"/>
      <c r="N130" s="6"/>
      <c r="O130" s="6"/>
      <c r="P130" s="6"/>
      <c r="Q130" s="6"/>
      <c r="R130" s="6"/>
      <c r="S130" s="6"/>
      <c r="T130" s="6"/>
      <c r="U130" s="6"/>
      <c r="V130" s="6">
        <f>$B130</f>
        <v>126</v>
      </c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15" customHeight="1" x14ac:dyDescent="0.3">
      <c r="A131" s="42">
        <v>176</v>
      </c>
      <c r="B131" s="42">
        <v>127</v>
      </c>
      <c r="C131" s="42">
        <v>12</v>
      </c>
      <c r="D131" s="42">
        <v>86</v>
      </c>
      <c r="E131" s="1">
        <v>1872</v>
      </c>
      <c r="F131" s="55">
        <v>3.7372685185185189E-2</v>
      </c>
      <c r="G131" s="41" t="s">
        <v>204</v>
      </c>
      <c r="H131" s="41" t="s">
        <v>337</v>
      </c>
      <c r="I131" s="42" t="s">
        <v>232</v>
      </c>
      <c r="J131" s="42" t="s">
        <v>17</v>
      </c>
      <c r="K131" s="42">
        <v>3</v>
      </c>
      <c r="L131" s="42" t="s">
        <v>30</v>
      </c>
      <c r="M131" s="6">
        <f>$B131</f>
        <v>127</v>
      </c>
      <c r="N131" s="6"/>
      <c r="O131" s="6"/>
      <c r="P131" s="6"/>
      <c r="Q131" s="6"/>
      <c r="R131" s="6"/>
      <c r="S131" s="6"/>
      <c r="T131" s="6"/>
      <c r="U131" s="6"/>
      <c r="V131" s="6"/>
      <c r="X131" s="6">
        <f>$D131</f>
        <v>86</v>
      </c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ht="15" customHeight="1" x14ac:dyDescent="0.3">
      <c r="A132" s="42">
        <v>180</v>
      </c>
      <c r="B132" s="42">
        <v>128</v>
      </c>
      <c r="C132" s="42">
        <v>33</v>
      </c>
      <c r="D132" s="42">
        <v>87</v>
      </c>
      <c r="E132" s="1">
        <v>1991</v>
      </c>
      <c r="F132" s="55">
        <v>3.7534722222222219E-2</v>
      </c>
      <c r="G132" s="41" t="s">
        <v>224</v>
      </c>
      <c r="H132" s="41" t="s">
        <v>401</v>
      </c>
      <c r="I132" s="42" t="s">
        <v>226</v>
      </c>
      <c r="J132" s="42" t="s">
        <v>31</v>
      </c>
      <c r="K132" s="42">
        <v>3</v>
      </c>
      <c r="L132" s="42" t="s">
        <v>30</v>
      </c>
      <c r="M132" s="6"/>
      <c r="N132" s="6"/>
      <c r="O132" s="6">
        <f>$B132</f>
        <v>128</v>
      </c>
      <c r="P132" s="6"/>
      <c r="Q132" s="6"/>
      <c r="R132" s="6"/>
      <c r="S132" s="6"/>
      <c r="T132" s="6"/>
      <c r="U132" s="6"/>
      <c r="V132" s="6"/>
      <c r="X132" s="6"/>
      <c r="Y132" s="6"/>
      <c r="Z132" s="6">
        <f>$D132</f>
        <v>87</v>
      </c>
      <c r="AA132" s="6"/>
      <c r="AB132" s="6"/>
      <c r="AC132" s="6"/>
      <c r="AD132" s="6"/>
      <c r="AE132" s="6"/>
      <c r="AF132" s="6"/>
      <c r="AG132" s="6"/>
    </row>
    <row r="133" spans="1:33" ht="15" customHeight="1" x14ac:dyDescent="0.3">
      <c r="A133" s="42">
        <v>184</v>
      </c>
      <c r="B133" s="42">
        <v>129</v>
      </c>
      <c r="C133" s="42">
        <v>38</v>
      </c>
      <c r="D133" s="42">
        <v>88</v>
      </c>
      <c r="E133" s="1">
        <v>1828</v>
      </c>
      <c r="F133" s="55">
        <v>3.7847222222222227E-2</v>
      </c>
      <c r="G133" s="41" t="s">
        <v>223</v>
      </c>
      <c r="H133" s="41" t="s">
        <v>402</v>
      </c>
      <c r="I133" s="42" t="s">
        <v>227</v>
      </c>
      <c r="J133" s="42" t="s">
        <v>25</v>
      </c>
      <c r="K133" s="42">
        <v>3</v>
      </c>
      <c r="L133" s="42" t="s">
        <v>30</v>
      </c>
      <c r="M133" s="6"/>
      <c r="N133" s="6"/>
      <c r="O133" s="6"/>
      <c r="P133" s="6"/>
      <c r="Q133" s="6"/>
      <c r="R133" s="6"/>
      <c r="S133" s="6"/>
      <c r="T133" s="6"/>
      <c r="U133" s="6"/>
      <c r="V133" s="6">
        <f>$B133</f>
        <v>129</v>
      </c>
      <c r="X133" s="6"/>
      <c r="Y133" s="6"/>
      <c r="Z133" s="6"/>
      <c r="AA133" s="6"/>
      <c r="AB133" s="6"/>
      <c r="AC133" s="6"/>
      <c r="AD133" s="6"/>
      <c r="AE133" s="6"/>
      <c r="AF133" s="6"/>
      <c r="AG133" s="6">
        <f>$D133</f>
        <v>88</v>
      </c>
    </row>
    <row r="134" spans="1:33" ht="15" customHeight="1" x14ac:dyDescent="0.3">
      <c r="A134" s="42">
        <v>185</v>
      </c>
      <c r="B134" s="42">
        <v>130</v>
      </c>
      <c r="C134" s="42">
        <v>39</v>
      </c>
      <c r="D134" s="42">
        <v>89</v>
      </c>
      <c r="E134" s="1">
        <v>1793</v>
      </c>
      <c r="F134" s="55">
        <v>3.7916666666666668E-2</v>
      </c>
      <c r="G134" s="41" t="s">
        <v>233</v>
      </c>
      <c r="H134" s="41" t="s">
        <v>338</v>
      </c>
      <c r="I134" s="42" t="s">
        <v>227</v>
      </c>
      <c r="J134" s="42" t="s">
        <v>25</v>
      </c>
      <c r="K134" s="42">
        <v>3</v>
      </c>
      <c r="L134" s="42" t="s">
        <v>30</v>
      </c>
      <c r="M134" s="6"/>
      <c r="N134" s="6"/>
      <c r="O134" s="6"/>
      <c r="P134" s="6"/>
      <c r="Q134" s="6"/>
      <c r="R134" s="6"/>
      <c r="S134" s="6"/>
      <c r="T134" s="6"/>
      <c r="U134" s="6"/>
      <c r="V134" s="6">
        <f>$B134</f>
        <v>130</v>
      </c>
      <c r="X134" s="6"/>
      <c r="Y134" s="6"/>
      <c r="Z134" s="6"/>
      <c r="AA134" s="6"/>
      <c r="AB134" s="6"/>
      <c r="AC134" s="6"/>
      <c r="AD134" s="6"/>
      <c r="AE134" s="6"/>
      <c r="AF134" s="6"/>
      <c r="AG134" s="6">
        <f>$D134</f>
        <v>89</v>
      </c>
    </row>
    <row r="135" spans="1:33" ht="15" customHeight="1" x14ac:dyDescent="0.3">
      <c r="A135" s="42">
        <v>188</v>
      </c>
      <c r="B135" s="42">
        <v>131</v>
      </c>
      <c r="C135" s="42"/>
      <c r="D135" s="42"/>
      <c r="E135" s="1">
        <v>1499</v>
      </c>
      <c r="F135" s="55">
        <v>3.815972222222222E-2</v>
      </c>
      <c r="G135" s="41" t="s">
        <v>224</v>
      </c>
      <c r="H135" s="41" t="s">
        <v>462</v>
      </c>
      <c r="I135" s="42" t="s">
        <v>58</v>
      </c>
      <c r="J135" s="42" t="s">
        <v>28</v>
      </c>
      <c r="K135" s="42">
        <v>3</v>
      </c>
      <c r="L135" s="42" t="s">
        <v>30</v>
      </c>
      <c r="M135" s="6"/>
      <c r="N135" s="6"/>
      <c r="O135" s="6"/>
      <c r="P135" s="6"/>
      <c r="Q135" s="6"/>
      <c r="R135" s="6"/>
      <c r="S135" s="6"/>
      <c r="T135" s="6">
        <f>$B135</f>
        <v>131</v>
      </c>
      <c r="U135" s="6"/>
      <c r="V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15" customHeight="1" x14ac:dyDescent="0.3">
      <c r="A136" s="42">
        <v>192</v>
      </c>
      <c r="B136" s="42">
        <v>132</v>
      </c>
      <c r="C136" s="42"/>
      <c r="D136" s="42"/>
      <c r="E136" s="1">
        <v>1798</v>
      </c>
      <c r="F136" s="55">
        <v>3.8287037037037036E-2</v>
      </c>
      <c r="G136" s="41" t="s">
        <v>278</v>
      </c>
      <c r="H136" s="41" t="s">
        <v>279</v>
      </c>
      <c r="I136" s="42" t="s">
        <v>58</v>
      </c>
      <c r="J136" s="42" t="s">
        <v>25</v>
      </c>
      <c r="K136" s="42">
        <v>3</v>
      </c>
      <c r="L136" s="42" t="s">
        <v>30</v>
      </c>
      <c r="M136" s="6"/>
      <c r="N136" s="6"/>
      <c r="O136" s="6"/>
      <c r="P136" s="6"/>
      <c r="Q136" s="6"/>
      <c r="R136" s="6"/>
      <c r="S136" s="6"/>
      <c r="T136" s="6"/>
      <c r="U136" s="6"/>
      <c r="V136" s="6">
        <f>$B136</f>
        <v>132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ht="15" customHeight="1" x14ac:dyDescent="0.3">
      <c r="A137" s="42">
        <v>194</v>
      </c>
      <c r="B137" s="42">
        <v>133</v>
      </c>
      <c r="C137" s="42">
        <v>40</v>
      </c>
      <c r="D137" s="42">
        <v>90</v>
      </c>
      <c r="E137" s="1">
        <v>1760</v>
      </c>
      <c r="F137" s="55">
        <v>3.8391203703703705E-2</v>
      </c>
      <c r="G137" s="41" t="s">
        <v>237</v>
      </c>
      <c r="H137" s="41" t="s">
        <v>190</v>
      </c>
      <c r="I137" s="42" t="s">
        <v>227</v>
      </c>
      <c r="J137" s="42" t="s">
        <v>25</v>
      </c>
      <c r="K137" s="42">
        <v>3</v>
      </c>
      <c r="L137" s="42" t="s">
        <v>30</v>
      </c>
      <c r="M137" s="6"/>
      <c r="N137" s="6"/>
      <c r="O137" s="6"/>
      <c r="P137" s="6"/>
      <c r="Q137" s="6"/>
      <c r="R137" s="6"/>
      <c r="S137" s="6"/>
      <c r="T137" s="6"/>
      <c r="U137" s="6"/>
      <c r="V137" s="6">
        <f>$B137</f>
        <v>133</v>
      </c>
      <c r="X137" s="6"/>
      <c r="Y137" s="6"/>
      <c r="Z137" s="6"/>
      <c r="AA137" s="6"/>
      <c r="AB137" s="6"/>
      <c r="AC137" s="6"/>
      <c r="AD137" s="6"/>
      <c r="AE137" s="6"/>
      <c r="AF137" s="6"/>
      <c r="AG137" s="6">
        <f>$D137</f>
        <v>90</v>
      </c>
    </row>
    <row r="138" spans="1:33" ht="15" customHeight="1" x14ac:dyDescent="0.3">
      <c r="A138" s="42">
        <v>198</v>
      </c>
      <c r="B138" s="42">
        <v>134</v>
      </c>
      <c r="C138" s="42">
        <v>41</v>
      </c>
      <c r="D138" s="42">
        <v>91</v>
      </c>
      <c r="E138" s="1">
        <v>1813</v>
      </c>
      <c r="F138" s="55">
        <v>3.8773148148148147E-2</v>
      </c>
      <c r="G138" s="41" t="s">
        <v>235</v>
      </c>
      <c r="H138" s="41" t="s">
        <v>343</v>
      </c>
      <c r="I138" s="42" t="s">
        <v>227</v>
      </c>
      <c r="J138" s="42" t="s">
        <v>25</v>
      </c>
      <c r="K138" s="42">
        <v>3</v>
      </c>
      <c r="L138" s="42" t="s">
        <v>30</v>
      </c>
      <c r="M138" s="6"/>
      <c r="N138" s="6"/>
      <c r="O138" s="6"/>
      <c r="P138" s="6"/>
      <c r="Q138" s="6"/>
      <c r="R138" s="6"/>
      <c r="S138" s="6"/>
      <c r="T138" s="6"/>
      <c r="U138" s="6"/>
      <c r="V138" s="6">
        <f>$B138</f>
        <v>134</v>
      </c>
      <c r="X138" s="6"/>
      <c r="Y138" s="6"/>
      <c r="Z138" s="6"/>
      <c r="AA138" s="6"/>
      <c r="AB138" s="6"/>
      <c r="AC138" s="6"/>
      <c r="AD138" s="6"/>
      <c r="AE138" s="6"/>
      <c r="AF138" s="6"/>
      <c r="AG138" s="6">
        <f>$D138</f>
        <v>91</v>
      </c>
    </row>
    <row r="139" spans="1:33" ht="15" customHeight="1" x14ac:dyDescent="0.3">
      <c r="A139" s="42">
        <v>199</v>
      </c>
      <c r="B139" s="42">
        <v>135</v>
      </c>
      <c r="C139" s="42">
        <v>13</v>
      </c>
      <c r="D139" s="42">
        <v>92</v>
      </c>
      <c r="E139" s="1">
        <v>1727</v>
      </c>
      <c r="F139" s="55">
        <v>3.8819444444444441E-2</v>
      </c>
      <c r="G139" s="41" t="s">
        <v>341</v>
      </c>
      <c r="H139" s="41" t="s">
        <v>342</v>
      </c>
      <c r="I139" s="42" t="s">
        <v>232</v>
      </c>
      <c r="J139" s="42" t="s">
        <v>20</v>
      </c>
      <c r="K139" s="42">
        <v>3</v>
      </c>
      <c r="L139" s="42" t="s">
        <v>30</v>
      </c>
      <c r="M139" s="6"/>
      <c r="N139" s="6"/>
      <c r="O139" s="6"/>
      <c r="P139" s="6">
        <f>$B139</f>
        <v>135</v>
      </c>
      <c r="Q139" s="6"/>
      <c r="R139" s="6"/>
      <c r="S139" s="6"/>
      <c r="T139" s="6"/>
      <c r="U139" s="6"/>
      <c r="V139" s="6"/>
      <c r="X139" s="6"/>
      <c r="Y139" s="6"/>
      <c r="Z139" s="6"/>
      <c r="AA139" s="6">
        <f>$D139</f>
        <v>92</v>
      </c>
      <c r="AB139" s="6"/>
      <c r="AC139" s="6"/>
      <c r="AD139" s="6"/>
      <c r="AE139" s="6"/>
      <c r="AF139" s="6"/>
      <c r="AG139" s="6"/>
    </row>
    <row r="140" spans="1:33" ht="15" customHeight="1" x14ac:dyDescent="0.3">
      <c r="A140" s="42">
        <v>202</v>
      </c>
      <c r="B140" s="42">
        <v>136</v>
      </c>
      <c r="C140" s="42">
        <v>42</v>
      </c>
      <c r="D140" s="42">
        <v>93</v>
      </c>
      <c r="E140" s="1">
        <v>1759</v>
      </c>
      <c r="F140" s="55">
        <v>3.9027777777777779E-2</v>
      </c>
      <c r="G140" s="41" t="s">
        <v>124</v>
      </c>
      <c r="H140" s="41" t="s">
        <v>109</v>
      </c>
      <c r="I140" s="42" t="s">
        <v>227</v>
      </c>
      <c r="J140" s="42" t="s">
        <v>25</v>
      </c>
      <c r="K140" s="42">
        <v>3</v>
      </c>
      <c r="L140" s="42" t="s">
        <v>30</v>
      </c>
      <c r="M140" s="6"/>
      <c r="N140" s="6"/>
      <c r="O140" s="6"/>
      <c r="P140" s="6"/>
      <c r="Q140" s="6"/>
      <c r="R140" s="6"/>
      <c r="S140" s="6"/>
      <c r="T140" s="6"/>
      <c r="U140" s="6"/>
      <c r="V140" s="6">
        <f>$B140</f>
        <v>136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>
        <f>$D140</f>
        <v>93</v>
      </c>
    </row>
    <row r="141" spans="1:33" ht="15" customHeight="1" x14ac:dyDescent="0.3">
      <c r="A141" s="42">
        <v>203</v>
      </c>
      <c r="B141" s="42">
        <v>137</v>
      </c>
      <c r="C141" s="42">
        <v>14</v>
      </c>
      <c r="D141" s="42">
        <v>94</v>
      </c>
      <c r="E141" s="1">
        <v>1808</v>
      </c>
      <c r="F141" s="55">
        <v>3.9050925925925926E-2</v>
      </c>
      <c r="G141" s="41" t="s">
        <v>297</v>
      </c>
      <c r="H141" s="41" t="s">
        <v>109</v>
      </c>
      <c r="I141" s="42" t="s">
        <v>232</v>
      </c>
      <c r="J141" s="42" t="s">
        <v>25</v>
      </c>
      <c r="K141" s="42">
        <v>3</v>
      </c>
      <c r="L141" s="42" t="s">
        <v>30</v>
      </c>
      <c r="M141" s="6"/>
      <c r="N141" s="6"/>
      <c r="O141" s="6"/>
      <c r="P141" s="6"/>
      <c r="Q141" s="6"/>
      <c r="R141" s="6"/>
      <c r="S141" s="6"/>
      <c r="T141" s="6"/>
      <c r="U141" s="6"/>
      <c r="V141" s="6">
        <f>$B141</f>
        <v>137</v>
      </c>
      <c r="X141" s="6"/>
      <c r="Y141" s="6"/>
      <c r="Z141" s="6"/>
      <c r="AA141" s="6"/>
      <c r="AB141" s="6"/>
      <c r="AC141" s="6"/>
      <c r="AD141" s="6"/>
      <c r="AE141" s="6"/>
      <c r="AF141" s="6"/>
      <c r="AG141" s="6">
        <f>$D141</f>
        <v>94</v>
      </c>
    </row>
    <row r="142" spans="1:33" ht="15" customHeight="1" x14ac:dyDescent="0.3">
      <c r="A142" s="42">
        <v>208</v>
      </c>
      <c r="B142" s="42">
        <v>138</v>
      </c>
      <c r="C142" s="42">
        <v>34</v>
      </c>
      <c r="D142" s="42">
        <v>95</v>
      </c>
      <c r="E142" s="1">
        <v>1932</v>
      </c>
      <c r="F142" s="55">
        <v>3.9502314814814816E-2</v>
      </c>
      <c r="G142" s="41" t="s">
        <v>339</v>
      </c>
      <c r="H142" s="41" t="s">
        <v>119</v>
      </c>
      <c r="I142" s="42" t="s">
        <v>226</v>
      </c>
      <c r="J142" s="42" t="s">
        <v>21</v>
      </c>
      <c r="K142" s="42">
        <v>3</v>
      </c>
      <c r="L142" s="42" t="s">
        <v>30</v>
      </c>
      <c r="M142" s="6"/>
      <c r="N142" s="6"/>
      <c r="O142" s="6"/>
      <c r="P142" s="6"/>
      <c r="Q142" s="6"/>
      <c r="R142" s="6"/>
      <c r="S142" s="6"/>
      <c r="T142" s="6"/>
      <c r="U142" s="6">
        <f>$B142</f>
        <v>138</v>
      </c>
      <c r="V142" s="6"/>
      <c r="X142" s="6"/>
      <c r="Y142" s="6"/>
      <c r="Z142" s="6"/>
      <c r="AA142" s="6"/>
      <c r="AB142" s="6"/>
      <c r="AC142" s="6"/>
      <c r="AD142" s="6"/>
      <c r="AE142" s="6"/>
      <c r="AF142" s="6">
        <f>$D142</f>
        <v>95</v>
      </c>
      <c r="AG142" s="6">
        <f>$D142</f>
        <v>95</v>
      </c>
    </row>
    <row r="143" spans="1:33" ht="15" customHeight="1" x14ac:dyDescent="0.3">
      <c r="A143" s="42">
        <v>210</v>
      </c>
      <c r="B143" s="42">
        <v>139</v>
      </c>
      <c r="E143" s="1">
        <v>1498</v>
      </c>
      <c r="F143" s="55">
        <v>3.9641203703703706E-2</v>
      </c>
      <c r="G143" s="41" t="s">
        <v>248</v>
      </c>
      <c r="H143" s="41" t="s">
        <v>375</v>
      </c>
      <c r="I143" s="42" t="s">
        <v>58</v>
      </c>
      <c r="J143" s="42" t="s">
        <v>28</v>
      </c>
      <c r="K143" s="42">
        <v>3</v>
      </c>
      <c r="L143" s="42" t="s">
        <v>30</v>
      </c>
      <c r="M143" s="6"/>
      <c r="N143" s="6"/>
      <c r="O143" s="6"/>
      <c r="P143" s="6"/>
      <c r="Q143" s="6"/>
      <c r="R143" s="6"/>
      <c r="S143" s="6"/>
      <c r="T143" s="6">
        <f>$B143</f>
        <v>139</v>
      </c>
      <c r="U143" s="6"/>
      <c r="V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5" customHeight="1" x14ac:dyDescent="0.3">
      <c r="A144" s="42">
        <v>215</v>
      </c>
      <c r="B144" s="42">
        <v>140</v>
      </c>
      <c r="D144" s="42"/>
      <c r="E144" s="1">
        <v>1309</v>
      </c>
      <c r="F144" s="55">
        <v>4.0138888888888884E-2</v>
      </c>
      <c r="G144" s="41" t="s">
        <v>216</v>
      </c>
      <c r="H144" s="41" t="s">
        <v>376</v>
      </c>
      <c r="I144" s="42" t="s">
        <v>58</v>
      </c>
      <c r="J144" s="42" t="s">
        <v>19</v>
      </c>
      <c r="K144" s="42">
        <v>3</v>
      </c>
      <c r="L144" s="42" t="s">
        <v>30</v>
      </c>
      <c r="M144" s="6"/>
      <c r="N144" s="6">
        <f>$B144</f>
        <v>140</v>
      </c>
      <c r="O144" s="6"/>
      <c r="P144" s="6"/>
      <c r="Q144" s="6"/>
      <c r="R144" s="6"/>
      <c r="S144" s="6"/>
      <c r="T144" s="6"/>
      <c r="U144" s="6"/>
      <c r="V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ht="15" customHeight="1" x14ac:dyDescent="0.3">
      <c r="A145" s="42">
        <v>216</v>
      </c>
      <c r="B145" s="42">
        <v>141</v>
      </c>
      <c r="C145" s="42">
        <v>35</v>
      </c>
      <c r="D145" s="42">
        <v>96</v>
      </c>
      <c r="E145" s="1">
        <v>1308</v>
      </c>
      <c r="F145" s="55">
        <v>4.0150462962962964E-2</v>
      </c>
      <c r="G145" s="41" t="s">
        <v>221</v>
      </c>
      <c r="H145" s="41" t="s">
        <v>337</v>
      </c>
      <c r="I145" s="42" t="s">
        <v>226</v>
      </c>
      <c r="J145" s="42" t="s">
        <v>19</v>
      </c>
      <c r="K145" s="42">
        <v>3</v>
      </c>
      <c r="L145" s="42" t="s">
        <v>30</v>
      </c>
      <c r="M145" s="6"/>
      <c r="N145" s="6">
        <f>$B145</f>
        <v>141</v>
      </c>
      <c r="O145" s="6"/>
      <c r="P145" s="6"/>
      <c r="Q145" s="6"/>
      <c r="R145" s="6"/>
      <c r="S145" s="6"/>
      <c r="T145" s="6"/>
      <c r="U145" s="6"/>
      <c r="V145" s="6"/>
      <c r="X145" s="6"/>
      <c r="Y145" s="6">
        <f>$D145</f>
        <v>96</v>
      </c>
      <c r="Z145" s="6"/>
      <c r="AA145" s="6"/>
      <c r="AB145" s="6"/>
      <c r="AC145" s="6"/>
      <c r="AD145" s="6"/>
      <c r="AE145" s="6"/>
      <c r="AF145" s="6"/>
      <c r="AG145" s="6"/>
    </row>
    <row r="146" spans="1:33" ht="15" customHeight="1" x14ac:dyDescent="0.3">
      <c r="A146" s="42">
        <v>218</v>
      </c>
      <c r="B146" s="42">
        <v>142</v>
      </c>
      <c r="D146" s="42"/>
      <c r="E146" s="1">
        <v>1835</v>
      </c>
      <c r="F146" s="55">
        <v>4.0358796296296302E-2</v>
      </c>
      <c r="G146" s="41" t="s">
        <v>377</v>
      </c>
      <c r="H146" s="41" t="s">
        <v>378</v>
      </c>
      <c r="I146" s="42" t="s">
        <v>58</v>
      </c>
      <c r="J146" s="42" t="s">
        <v>25</v>
      </c>
      <c r="K146" s="42">
        <v>3</v>
      </c>
      <c r="L146" s="42" t="s">
        <v>30</v>
      </c>
      <c r="M146" s="6"/>
      <c r="N146" s="6"/>
      <c r="O146" s="6"/>
      <c r="P146" s="6"/>
      <c r="Q146" s="6"/>
      <c r="R146" s="6"/>
      <c r="S146" s="6"/>
      <c r="T146" s="6"/>
      <c r="U146" s="6"/>
      <c r="V146" s="6">
        <f>$B146</f>
        <v>142</v>
      </c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ht="15" customHeight="1" x14ac:dyDescent="0.3">
      <c r="A147" s="42">
        <v>220</v>
      </c>
      <c r="B147" s="42">
        <v>143</v>
      </c>
      <c r="C147" s="42">
        <v>36</v>
      </c>
      <c r="D147" s="42">
        <v>97</v>
      </c>
      <c r="E147" s="1">
        <v>1710</v>
      </c>
      <c r="F147" s="55">
        <v>4.0567129629629627E-2</v>
      </c>
      <c r="G147" s="41" t="s">
        <v>236</v>
      </c>
      <c r="H147" s="41" t="s">
        <v>340</v>
      </c>
      <c r="I147" s="42" t="s">
        <v>226</v>
      </c>
      <c r="J147" s="42" t="s">
        <v>20</v>
      </c>
      <c r="K147" s="42">
        <v>3</v>
      </c>
      <c r="L147" s="42" t="s">
        <v>30</v>
      </c>
      <c r="M147" s="6"/>
      <c r="N147" s="6"/>
      <c r="O147" s="6"/>
      <c r="P147" s="6">
        <f>$B147</f>
        <v>143</v>
      </c>
      <c r="Q147" s="6"/>
      <c r="R147" s="6"/>
      <c r="S147" s="6"/>
      <c r="T147" s="6"/>
      <c r="U147" s="6"/>
      <c r="V147" s="6"/>
      <c r="X147" s="6"/>
      <c r="Y147" s="6"/>
      <c r="Z147" s="6"/>
      <c r="AA147" s="6">
        <f>$D147</f>
        <v>97</v>
      </c>
      <c r="AB147" s="6"/>
      <c r="AC147" s="6"/>
      <c r="AD147" s="6"/>
      <c r="AE147" s="6"/>
      <c r="AF147" s="6"/>
      <c r="AG147" s="6"/>
    </row>
    <row r="148" spans="1:33" ht="15" customHeight="1" x14ac:dyDescent="0.3">
      <c r="A148" s="42">
        <v>221</v>
      </c>
      <c r="B148" s="42">
        <v>144</v>
      </c>
      <c r="D148" s="42"/>
      <c r="E148" s="1">
        <v>2134</v>
      </c>
      <c r="F148" s="55">
        <v>4.0671296296296296E-2</v>
      </c>
      <c r="G148" s="41" t="s">
        <v>230</v>
      </c>
      <c r="H148" s="41" t="s">
        <v>268</v>
      </c>
      <c r="I148" s="42" t="s">
        <v>58</v>
      </c>
      <c r="J148" s="42" t="s">
        <v>21</v>
      </c>
      <c r="K148" s="42">
        <v>3</v>
      </c>
      <c r="L148" s="42" t="s">
        <v>30</v>
      </c>
      <c r="M148" s="6"/>
      <c r="N148" s="6"/>
      <c r="O148" s="6"/>
      <c r="P148" s="6"/>
      <c r="Q148" s="6"/>
      <c r="R148" s="6"/>
      <c r="S148" s="6"/>
      <c r="T148" s="6"/>
      <c r="U148" s="6">
        <f>$B148</f>
        <v>144</v>
      </c>
      <c r="V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15" customHeight="1" x14ac:dyDescent="0.3">
      <c r="A149" s="42">
        <v>226</v>
      </c>
      <c r="B149" s="42">
        <v>145</v>
      </c>
      <c r="C149" s="42">
        <v>37</v>
      </c>
      <c r="D149" s="42">
        <v>98</v>
      </c>
      <c r="E149" s="1">
        <v>1875</v>
      </c>
      <c r="F149" s="56">
        <v>4.1967592592592591E-2</v>
      </c>
      <c r="G149" s="41" t="s">
        <v>221</v>
      </c>
      <c r="H149" s="41" t="s">
        <v>403</v>
      </c>
      <c r="I149" s="42" t="s">
        <v>226</v>
      </c>
      <c r="J149" s="42" t="s">
        <v>17</v>
      </c>
      <c r="K149" s="42">
        <v>3</v>
      </c>
      <c r="L149" s="42" t="s">
        <v>30</v>
      </c>
      <c r="M149" s="6">
        <f>$B149</f>
        <v>145</v>
      </c>
      <c r="N149" s="6"/>
      <c r="O149" s="6"/>
      <c r="P149" s="6"/>
      <c r="Q149" s="6"/>
      <c r="R149" s="6"/>
      <c r="S149" s="6"/>
      <c r="T149" s="6"/>
      <c r="U149" s="6"/>
      <c r="V149" s="6"/>
      <c r="X149" s="6">
        <f>$D149</f>
        <v>98</v>
      </c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15" customHeight="1" x14ac:dyDescent="0.3">
      <c r="A150" s="42">
        <v>241</v>
      </c>
      <c r="B150" s="42">
        <v>146</v>
      </c>
      <c r="C150" s="42">
        <v>43</v>
      </c>
      <c r="D150" s="42">
        <v>99</v>
      </c>
      <c r="E150" s="1">
        <v>1941</v>
      </c>
      <c r="F150" s="56">
        <v>4.50462962962963E-2</v>
      </c>
      <c r="G150" s="41" t="s">
        <v>344</v>
      </c>
      <c r="H150" s="41" t="s">
        <v>289</v>
      </c>
      <c r="I150" s="42" t="s">
        <v>227</v>
      </c>
      <c r="J150" s="42" t="s">
        <v>21</v>
      </c>
      <c r="K150" s="42">
        <v>3</v>
      </c>
      <c r="L150" s="42" t="s">
        <v>30</v>
      </c>
      <c r="M150" s="6"/>
      <c r="N150" s="6"/>
      <c r="O150" s="6"/>
      <c r="P150" s="6"/>
      <c r="Q150" s="6"/>
      <c r="R150" s="6"/>
      <c r="S150" s="6"/>
      <c r="T150" s="6"/>
      <c r="U150" s="6">
        <f>$B150</f>
        <v>146</v>
      </c>
      <c r="V150" s="6"/>
      <c r="X150" s="6"/>
      <c r="Y150" s="6"/>
      <c r="Z150" s="6"/>
      <c r="AA150" s="6"/>
      <c r="AB150" s="6"/>
      <c r="AC150" s="6"/>
      <c r="AD150" s="6"/>
      <c r="AE150" s="6"/>
      <c r="AF150" s="6">
        <f>$D150</f>
        <v>99</v>
      </c>
      <c r="AG150" s="6"/>
    </row>
    <row r="151" spans="1:33" ht="15" customHeight="1" x14ac:dyDescent="0.3">
      <c r="A151" s="42">
        <v>243</v>
      </c>
      <c r="B151" s="42">
        <v>147</v>
      </c>
      <c r="C151" s="42">
        <v>38</v>
      </c>
      <c r="D151" s="42">
        <v>100</v>
      </c>
      <c r="E151" s="1">
        <v>1919</v>
      </c>
      <c r="F151" s="56">
        <v>4.5347222222222219E-2</v>
      </c>
      <c r="G151" s="41" t="s">
        <v>404</v>
      </c>
      <c r="H151" s="41" t="s">
        <v>405</v>
      </c>
      <c r="I151" s="42" t="s">
        <v>226</v>
      </c>
      <c r="J151" s="42" t="s">
        <v>21</v>
      </c>
      <c r="K151" s="42">
        <v>3</v>
      </c>
      <c r="L151" s="42" t="s">
        <v>30</v>
      </c>
      <c r="M151" s="6"/>
      <c r="N151" s="6"/>
      <c r="O151" s="6"/>
      <c r="P151" s="6"/>
      <c r="Q151" s="6"/>
      <c r="R151" s="6"/>
      <c r="S151" s="6"/>
      <c r="T151" s="6"/>
      <c r="U151" s="6">
        <f>$B151</f>
        <v>147</v>
      </c>
      <c r="V151" s="6"/>
      <c r="X151" s="6"/>
      <c r="Y151" s="6"/>
      <c r="Z151" s="6"/>
      <c r="AA151" s="6"/>
      <c r="AB151" s="6"/>
      <c r="AC151" s="6"/>
      <c r="AD151" s="6"/>
      <c r="AE151" s="6"/>
      <c r="AF151" s="6">
        <f>$D151</f>
        <v>100</v>
      </c>
      <c r="AG151" s="6"/>
    </row>
    <row r="152" spans="1:33" ht="15" customHeight="1" x14ac:dyDescent="0.3">
      <c r="A152" s="42">
        <v>246</v>
      </c>
      <c r="B152" s="42">
        <v>148</v>
      </c>
      <c r="C152" s="42">
        <v>39</v>
      </c>
      <c r="D152" s="42">
        <v>101</v>
      </c>
      <c r="E152" s="1">
        <v>1816</v>
      </c>
      <c r="F152" s="56">
        <v>4.7083333333333331E-2</v>
      </c>
      <c r="G152" s="41" t="s">
        <v>353</v>
      </c>
      <c r="H152" s="41" t="s">
        <v>86</v>
      </c>
      <c r="I152" s="42" t="s">
        <v>226</v>
      </c>
      <c r="J152" s="42" t="s">
        <v>25</v>
      </c>
      <c r="K152" s="42">
        <v>3</v>
      </c>
      <c r="L152" s="42" t="s">
        <v>30</v>
      </c>
      <c r="M152" s="6"/>
      <c r="N152" s="6"/>
      <c r="O152" s="6"/>
      <c r="P152" s="6"/>
      <c r="Q152" s="6"/>
      <c r="R152" s="6"/>
      <c r="S152" s="6"/>
      <c r="T152" s="6"/>
      <c r="U152" s="6"/>
      <c r="V152" s="6">
        <f>$B152</f>
        <v>148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>
        <f>$D152</f>
        <v>101</v>
      </c>
    </row>
    <row r="153" spans="1:33" ht="15" customHeight="1" x14ac:dyDescent="0.3">
      <c r="A153" s="42">
        <v>247</v>
      </c>
      <c r="B153" s="42">
        <v>149</v>
      </c>
      <c r="C153" s="42">
        <v>5</v>
      </c>
      <c r="D153" s="42">
        <v>102</v>
      </c>
      <c r="E153" s="1">
        <v>1951</v>
      </c>
      <c r="F153" s="56">
        <v>4.7870370370370369E-2</v>
      </c>
      <c r="G153" s="41" t="s">
        <v>246</v>
      </c>
      <c r="H153" s="41" t="s">
        <v>345</v>
      </c>
      <c r="I153" s="42" t="s">
        <v>256</v>
      </c>
      <c r="J153" s="42" t="s">
        <v>18</v>
      </c>
      <c r="K153" s="42">
        <v>3</v>
      </c>
      <c r="L153" s="42" t="s">
        <v>30</v>
      </c>
      <c r="M153" s="6"/>
      <c r="N153" s="6"/>
      <c r="O153" s="6"/>
      <c r="P153" s="6"/>
      <c r="Q153" s="6"/>
      <c r="R153" s="6">
        <f>$B153</f>
        <v>149</v>
      </c>
      <c r="S153" s="6"/>
      <c r="T153" s="6"/>
      <c r="U153" s="6"/>
      <c r="V153" s="6"/>
      <c r="X153" s="6"/>
      <c r="Y153" s="6"/>
      <c r="Z153" s="6"/>
      <c r="AA153" s="6"/>
      <c r="AB153" s="6"/>
      <c r="AC153" s="6">
        <f>$D153</f>
        <v>102</v>
      </c>
      <c r="AD153" s="6"/>
      <c r="AE153" s="6"/>
      <c r="AF153" s="6"/>
      <c r="AG153" s="6"/>
    </row>
    <row r="154" spans="1:33" ht="15" customHeight="1" x14ac:dyDescent="0.3">
      <c r="A154" s="42">
        <v>248</v>
      </c>
      <c r="B154" s="42">
        <v>150</v>
      </c>
      <c r="C154" s="42">
        <v>1</v>
      </c>
      <c r="D154" s="42">
        <v>103</v>
      </c>
      <c r="E154" s="1">
        <v>1573</v>
      </c>
      <c r="F154" s="56">
        <v>5.4664351851851853E-2</v>
      </c>
      <c r="G154" s="41" t="s">
        <v>247</v>
      </c>
      <c r="H154" s="41" t="s">
        <v>346</v>
      </c>
      <c r="I154" s="42" t="s">
        <v>336</v>
      </c>
      <c r="J154" s="42" t="s">
        <v>23</v>
      </c>
      <c r="K154" s="42">
        <v>3</v>
      </c>
      <c r="L154" s="42" t="s">
        <v>30</v>
      </c>
      <c r="M154" s="6"/>
      <c r="N154" s="6"/>
      <c r="O154" s="6"/>
      <c r="P154" s="6"/>
      <c r="Q154" s="6"/>
      <c r="R154" s="6"/>
      <c r="S154" s="6">
        <f>$B154</f>
        <v>150</v>
      </c>
      <c r="T154" s="6"/>
      <c r="U154" s="6"/>
      <c r="V154" s="6"/>
      <c r="X154" s="6"/>
      <c r="Y154" s="6"/>
      <c r="Z154" s="6"/>
      <c r="AA154" s="6"/>
      <c r="AB154" s="6"/>
      <c r="AC154" s="6"/>
      <c r="AD154" s="6">
        <f>$D154</f>
        <v>103</v>
      </c>
      <c r="AE154" s="6"/>
      <c r="AF154" s="6"/>
      <c r="AG154" s="6"/>
    </row>
    <row r="155" spans="1:33" ht="15" customHeight="1" x14ac:dyDescent="0.3">
      <c r="A155" s="57"/>
      <c r="B155" s="42">
        <v>151</v>
      </c>
      <c r="C155" s="57"/>
      <c r="D155" s="42">
        <v>104</v>
      </c>
      <c r="E155" s="58"/>
      <c r="F155" s="59"/>
      <c r="G155" s="60"/>
      <c r="H155" s="60"/>
      <c r="I155" s="57"/>
      <c r="J155" s="57"/>
      <c r="K155" s="57"/>
      <c r="L155" s="57"/>
      <c r="M155" s="6">
        <f t="shared" ref="M155:M156" si="0">$B155</f>
        <v>151</v>
      </c>
      <c r="N155" s="6"/>
      <c r="O155" s="6"/>
      <c r="P155" s="6"/>
      <c r="Q155" s="6">
        <f t="shared" ref="Q155:Q165" si="1">$B155</f>
        <v>151</v>
      </c>
      <c r="R155" s="6">
        <f t="shared" ref="R155:R161" si="2">$B155</f>
        <v>151</v>
      </c>
      <c r="S155" s="6">
        <f t="shared" ref="S155:S156" si="3">$B155</f>
        <v>151</v>
      </c>
      <c r="T155" s="6"/>
      <c r="U155" s="6"/>
      <c r="V155" s="6"/>
      <c r="X155" s="6"/>
      <c r="Y155" s="6"/>
      <c r="Z155" s="6"/>
      <c r="AA155" s="6"/>
      <c r="AB155" s="6">
        <f t="shared" ref="AB155:AB160" si="4">$D155</f>
        <v>104</v>
      </c>
      <c r="AC155" s="6">
        <f>$D155</f>
        <v>104</v>
      </c>
      <c r="AD155" s="6"/>
      <c r="AE155" s="6"/>
      <c r="AF155" s="6"/>
      <c r="AG155" s="6"/>
    </row>
    <row r="156" spans="1:33" ht="15" customHeight="1" x14ac:dyDescent="0.3">
      <c r="A156" s="57"/>
      <c r="B156" s="42">
        <v>151</v>
      </c>
      <c r="C156" s="57"/>
      <c r="D156" s="42">
        <v>104</v>
      </c>
      <c r="E156" s="58"/>
      <c r="F156" s="59"/>
      <c r="G156" s="60"/>
      <c r="H156" s="60"/>
      <c r="I156" s="57"/>
      <c r="J156" s="57"/>
      <c r="K156" s="57"/>
      <c r="L156" s="57"/>
      <c r="M156" s="6">
        <f t="shared" si="0"/>
        <v>151</v>
      </c>
      <c r="N156" s="6"/>
      <c r="O156" s="6"/>
      <c r="P156" s="6"/>
      <c r="Q156" s="6">
        <f t="shared" si="1"/>
        <v>151</v>
      </c>
      <c r="R156" s="6">
        <f t="shared" si="2"/>
        <v>151</v>
      </c>
      <c r="S156" s="6">
        <f t="shared" si="3"/>
        <v>151</v>
      </c>
      <c r="T156" s="6"/>
      <c r="U156" s="6"/>
      <c r="V156" s="6"/>
      <c r="X156" s="6"/>
      <c r="Y156" s="6"/>
      <c r="Z156" s="6"/>
      <c r="AA156" s="6"/>
      <c r="AB156" s="6">
        <f t="shared" si="4"/>
        <v>104</v>
      </c>
      <c r="AC156" s="6"/>
      <c r="AD156" s="6"/>
      <c r="AE156" s="6"/>
      <c r="AF156" s="6"/>
      <c r="AG156" s="6"/>
    </row>
    <row r="157" spans="1:33" ht="15" customHeight="1" x14ac:dyDescent="0.3">
      <c r="A157" s="57"/>
      <c r="B157" s="42">
        <v>151</v>
      </c>
      <c r="C157" s="57"/>
      <c r="D157" s="42">
        <v>104</v>
      </c>
      <c r="E157" s="58"/>
      <c r="F157" s="59"/>
      <c r="G157" s="60"/>
      <c r="H157" s="60"/>
      <c r="I157" s="57"/>
      <c r="J157" s="57"/>
      <c r="K157" s="57"/>
      <c r="L157" s="57"/>
      <c r="M157" s="6"/>
      <c r="N157" s="6"/>
      <c r="O157" s="6"/>
      <c r="P157" s="6"/>
      <c r="Q157" s="6">
        <f t="shared" si="1"/>
        <v>151</v>
      </c>
      <c r="R157" s="6">
        <f t="shared" si="2"/>
        <v>151</v>
      </c>
      <c r="S157" s="6"/>
      <c r="T157" s="6"/>
      <c r="U157" s="6"/>
      <c r="V157" s="6"/>
      <c r="X157" s="6"/>
      <c r="Y157" s="6"/>
      <c r="Z157" s="6"/>
      <c r="AA157" s="6"/>
      <c r="AB157" s="6">
        <f t="shared" si="4"/>
        <v>104</v>
      </c>
      <c r="AC157" s="6"/>
      <c r="AD157" s="6"/>
      <c r="AE157" s="6"/>
      <c r="AF157" s="6"/>
      <c r="AG157" s="6"/>
    </row>
    <row r="158" spans="1:33" ht="15" customHeight="1" x14ac:dyDescent="0.3">
      <c r="A158" s="57"/>
      <c r="B158" s="42">
        <v>151</v>
      </c>
      <c r="C158" s="57"/>
      <c r="D158" s="42">
        <v>104</v>
      </c>
      <c r="E158" s="58"/>
      <c r="F158" s="59"/>
      <c r="G158" s="60"/>
      <c r="H158" s="60"/>
      <c r="I158" s="57"/>
      <c r="J158" s="57"/>
      <c r="K158" s="57"/>
      <c r="L158" s="57"/>
      <c r="M158" s="6"/>
      <c r="N158" s="6"/>
      <c r="O158" s="6"/>
      <c r="P158" s="6"/>
      <c r="Q158" s="6">
        <f t="shared" si="1"/>
        <v>151</v>
      </c>
      <c r="R158" s="6">
        <f t="shared" si="2"/>
        <v>151</v>
      </c>
      <c r="S158" s="6"/>
      <c r="T158" s="6"/>
      <c r="U158" s="6"/>
      <c r="V158" s="6"/>
      <c r="X158" s="6"/>
      <c r="Y158" s="6"/>
      <c r="Z158" s="6"/>
      <c r="AA158" s="6"/>
      <c r="AB158" s="6">
        <f t="shared" si="4"/>
        <v>104</v>
      </c>
      <c r="AC158" s="6"/>
      <c r="AD158" s="6"/>
      <c r="AE158" s="6"/>
      <c r="AF158" s="6"/>
      <c r="AG158" s="6"/>
    </row>
    <row r="159" spans="1:33" ht="15" customHeight="1" x14ac:dyDescent="0.3">
      <c r="A159" s="57"/>
      <c r="B159" s="42">
        <v>151</v>
      </c>
      <c r="C159" s="57"/>
      <c r="D159" s="42">
        <v>104</v>
      </c>
      <c r="E159" s="58"/>
      <c r="F159" s="59"/>
      <c r="G159" s="60"/>
      <c r="H159" s="60"/>
      <c r="I159" s="57"/>
      <c r="J159" s="57"/>
      <c r="K159" s="57"/>
      <c r="L159" s="57"/>
      <c r="M159" s="6"/>
      <c r="N159" s="6"/>
      <c r="O159" s="6"/>
      <c r="P159" s="6"/>
      <c r="Q159" s="6">
        <f t="shared" si="1"/>
        <v>151</v>
      </c>
      <c r="R159" s="6">
        <f t="shared" si="2"/>
        <v>151</v>
      </c>
      <c r="S159" s="6"/>
      <c r="T159" s="6"/>
      <c r="U159" s="6"/>
      <c r="V159" s="6"/>
      <c r="X159" s="6"/>
      <c r="Y159" s="6"/>
      <c r="Z159" s="6"/>
      <c r="AA159" s="6"/>
      <c r="AB159" s="6">
        <f t="shared" si="4"/>
        <v>104</v>
      </c>
      <c r="AC159" s="6"/>
      <c r="AD159" s="6"/>
      <c r="AE159" s="6"/>
      <c r="AF159" s="6"/>
      <c r="AG159" s="6"/>
    </row>
    <row r="160" spans="1:33" ht="15" customHeight="1" x14ac:dyDescent="0.3">
      <c r="A160" s="57"/>
      <c r="B160" s="42">
        <v>151</v>
      </c>
      <c r="C160" s="57"/>
      <c r="D160" s="42">
        <v>104</v>
      </c>
      <c r="E160" s="58"/>
      <c r="F160" s="59"/>
      <c r="G160" s="60"/>
      <c r="H160" s="60"/>
      <c r="I160" s="57"/>
      <c r="J160" s="57"/>
      <c r="K160" s="57"/>
      <c r="L160" s="57"/>
      <c r="M160" s="6"/>
      <c r="N160" s="6"/>
      <c r="O160" s="6"/>
      <c r="P160" s="6"/>
      <c r="Q160" s="6">
        <f t="shared" si="1"/>
        <v>151</v>
      </c>
      <c r="R160" s="6">
        <f t="shared" si="2"/>
        <v>151</v>
      </c>
      <c r="S160" s="6"/>
      <c r="T160" s="6"/>
      <c r="U160" s="6"/>
      <c r="V160" s="6"/>
      <c r="X160" s="6"/>
      <c r="Y160" s="6"/>
      <c r="Z160" s="6"/>
      <c r="AA160" s="6"/>
      <c r="AB160" s="6">
        <f t="shared" si="4"/>
        <v>104</v>
      </c>
      <c r="AC160" s="6"/>
      <c r="AD160" s="6"/>
      <c r="AE160" s="6"/>
      <c r="AF160" s="6"/>
      <c r="AG160" s="6"/>
    </row>
    <row r="161" spans="1:33" ht="15" customHeight="1" x14ac:dyDescent="0.3">
      <c r="A161" s="57"/>
      <c r="B161" s="42">
        <v>151</v>
      </c>
      <c r="C161" s="57"/>
      <c r="D161" s="57"/>
      <c r="E161" s="58"/>
      <c r="F161" s="59"/>
      <c r="G161" s="60"/>
      <c r="H161" s="60"/>
      <c r="I161" s="57"/>
      <c r="J161" s="57"/>
      <c r="K161" s="57"/>
      <c r="L161" s="57"/>
      <c r="M161" s="6"/>
      <c r="N161" s="6"/>
      <c r="O161" s="6"/>
      <c r="P161" s="6"/>
      <c r="Q161" s="6">
        <f t="shared" si="1"/>
        <v>151</v>
      </c>
      <c r="R161" s="6">
        <f t="shared" si="2"/>
        <v>151</v>
      </c>
      <c r="S161" s="6"/>
      <c r="T161" s="6"/>
      <c r="U161" s="6"/>
      <c r="V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5" customHeight="1" x14ac:dyDescent="0.3">
      <c r="A162" s="57"/>
      <c r="B162" s="42">
        <v>151</v>
      </c>
      <c r="C162" s="57"/>
      <c r="D162" s="57"/>
      <c r="E162" s="58"/>
      <c r="F162" s="59"/>
      <c r="G162" s="60"/>
      <c r="H162" s="60"/>
      <c r="I162" s="57"/>
      <c r="J162" s="57"/>
      <c r="K162" s="57"/>
      <c r="L162" s="57"/>
      <c r="M162" s="6"/>
      <c r="N162" s="6"/>
      <c r="O162" s="6"/>
      <c r="P162" s="6"/>
      <c r="Q162" s="6">
        <f t="shared" si="1"/>
        <v>151</v>
      </c>
      <c r="R162" s="6"/>
      <c r="S162" s="6"/>
      <c r="T162" s="6"/>
      <c r="U162" s="6"/>
      <c r="V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5" customHeight="1" x14ac:dyDescent="0.3">
      <c r="A163" s="57"/>
      <c r="B163" s="42">
        <v>151</v>
      </c>
      <c r="C163" s="57"/>
      <c r="D163" s="57"/>
      <c r="E163" s="58"/>
      <c r="F163" s="59"/>
      <c r="G163" s="60"/>
      <c r="H163" s="60"/>
      <c r="I163" s="57"/>
      <c r="J163" s="57"/>
      <c r="K163" s="57"/>
      <c r="L163" s="57"/>
      <c r="M163" s="6"/>
      <c r="N163" s="6"/>
      <c r="O163" s="6"/>
      <c r="P163" s="6"/>
      <c r="Q163" s="6">
        <f t="shared" si="1"/>
        <v>151</v>
      </c>
      <c r="R163" s="6"/>
      <c r="S163" s="6"/>
      <c r="T163" s="6"/>
      <c r="U163" s="6"/>
      <c r="V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5" customHeight="1" x14ac:dyDescent="0.3">
      <c r="A164" s="57"/>
      <c r="B164" s="42">
        <v>151</v>
      </c>
      <c r="C164" s="57"/>
      <c r="D164" s="57"/>
      <c r="E164" s="58"/>
      <c r="F164" s="59"/>
      <c r="G164" s="60"/>
      <c r="H164" s="60"/>
      <c r="I164" s="57"/>
      <c r="J164" s="57"/>
      <c r="K164" s="57"/>
      <c r="L164" s="57"/>
      <c r="M164" s="6"/>
      <c r="N164" s="6"/>
      <c r="O164" s="6"/>
      <c r="P164" s="6"/>
      <c r="Q164" s="6">
        <f t="shared" si="1"/>
        <v>151</v>
      </c>
      <c r="R164" s="6"/>
      <c r="S164" s="6"/>
      <c r="T164" s="6"/>
      <c r="U164" s="6"/>
      <c r="V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15" customHeight="1" x14ac:dyDescent="0.3">
      <c r="A165" s="57"/>
      <c r="B165" s="42">
        <v>151</v>
      </c>
      <c r="C165" s="57"/>
      <c r="D165" s="57"/>
      <c r="E165" s="58"/>
      <c r="F165" s="59"/>
      <c r="G165" s="60"/>
      <c r="H165" s="60"/>
      <c r="I165" s="57"/>
      <c r="J165" s="57"/>
      <c r="K165" s="57"/>
      <c r="L165" s="57"/>
      <c r="M165" s="6"/>
      <c r="N165" s="6"/>
      <c r="O165" s="6"/>
      <c r="P165" s="6"/>
      <c r="Q165" s="6">
        <f t="shared" si="1"/>
        <v>151</v>
      </c>
      <c r="R165" s="6"/>
      <c r="S165" s="6"/>
      <c r="T165" s="6"/>
      <c r="U165" s="6"/>
      <c r="V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15" customHeight="1" x14ac:dyDescent="0.25">
      <c r="A166" s="1"/>
      <c r="G166" s="32" t="s">
        <v>24</v>
      </c>
    </row>
    <row r="167" spans="1:33" ht="15" customHeight="1" x14ac:dyDescent="0.25">
      <c r="A167" s="1"/>
      <c r="G167" s="32"/>
    </row>
    <row r="168" spans="1:33" ht="15" customHeight="1" x14ac:dyDescent="0.25">
      <c r="A168" s="39" t="s">
        <v>17</v>
      </c>
      <c r="B168">
        <f>COUNTIF(J:J,A168)</f>
        <v>10</v>
      </c>
      <c r="H168" s="26" t="s">
        <v>14</v>
      </c>
      <c r="N168" s="26">
        <f>SUM(SMALL(N$5:N$165,{13,14,15,16,17,18,19,20,21,22,23,24}))</f>
        <v>1101</v>
      </c>
      <c r="V168" s="26">
        <f>SUM(SMALL(V$5:V$165,{13,14,15,16,17,18,19,20,21,22,23,24}))</f>
        <v>1289</v>
      </c>
      <c r="Y168" s="26">
        <f>SUM(SMALL(Y$5:Y$165,{7,8,9,10,11,12}))</f>
        <v>237</v>
      </c>
      <c r="AG168" s="26">
        <f>SUM(SMALL(AG$5:AG$165,{7,8,9,10,11,12}))</f>
        <v>347</v>
      </c>
    </row>
    <row r="169" spans="1:33" ht="15" customHeight="1" x14ac:dyDescent="0.25">
      <c r="A169" s="39" t="s">
        <v>19</v>
      </c>
      <c r="B169">
        <f>COUNTIF(J:J,A169)</f>
        <v>32</v>
      </c>
      <c r="H169" s="1"/>
      <c r="N169" s="26">
        <f>COUNT(SMALL(N$5:N$165,{13,14,15,16,17,18,19,20,21,22,23,24}))</f>
        <v>12</v>
      </c>
      <c r="V169" s="26">
        <f>COUNT(SMALL(V$5:V$165,{13,14,15,16,17,18,19,20,21,22,23,24}))</f>
        <v>12</v>
      </c>
      <c r="Y169" s="26">
        <f>COUNT(SMALL(Y$5:Y$165,{7,8,9,10,11,12}))</f>
        <v>6</v>
      </c>
      <c r="AG169" s="26">
        <f>COUNT(SMALL(AG$5:AG$165,{7,8,9,10,11,12}))</f>
        <v>6</v>
      </c>
    </row>
    <row r="170" spans="1:33" ht="15" customHeight="1" x14ac:dyDescent="0.25">
      <c r="A170" s="39" t="s">
        <v>31</v>
      </c>
      <c r="B170">
        <f>COUNTIF(J:J,A170)</f>
        <v>14</v>
      </c>
      <c r="H170" s="1"/>
    </row>
    <row r="171" spans="1:33" ht="15" customHeight="1" x14ac:dyDescent="0.25">
      <c r="A171" s="39" t="s">
        <v>20</v>
      </c>
      <c r="B171">
        <f>COUNTIF(J:J,A171)</f>
        <v>16</v>
      </c>
      <c r="H171" s="27" t="s">
        <v>15</v>
      </c>
      <c r="Y171" s="27">
        <f>SUM(SMALL(Y$5:Y$165,{13,14,15,16,17,18}))</f>
        <v>386</v>
      </c>
      <c r="AG171" s="27">
        <f>SUM(SMALL(AG$5:AG$165,{13,14,15,16,17,18}))</f>
        <v>552</v>
      </c>
    </row>
    <row r="172" spans="1:33" ht="15" customHeight="1" x14ac:dyDescent="0.25">
      <c r="A172" s="39" t="s">
        <v>22</v>
      </c>
      <c r="B172">
        <f>COUNTIF(J:J,A172)</f>
        <v>1</v>
      </c>
      <c r="H172" s="1"/>
      <c r="Y172" s="27">
        <f>COUNT(SMALL(Y$5:Y$165,{13,14,15,16,17,18}))</f>
        <v>6</v>
      </c>
      <c r="AD172"/>
      <c r="AF172"/>
      <c r="AG172" s="27">
        <f>COUNT(SMALL(AG$5:AG$165,{13,14,15,16,17,18}))</f>
        <v>6</v>
      </c>
    </row>
    <row r="173" spans="1:33" ht="15" customHeight="1" x14ac:dyDescent="0.25">
      <c r="A173" s="39" t="s">
        <v>18</v>
      </c>
      <c r="B173">
        <f>COUNTIF(J:J,A173)</f>
        <v>5</v>
      </c>
      <c r="H173" s="1"/>
    </row>
    <row r="174" spans="1:33" ht="15" customHeight="1" x14ac:dyDescent="0.25">
      <c r="A174" s="39" t="s">
        <v>23</v>
      </c>
      <c r="B174">
        <f>COUNTIF(J:J,A174)</f>
        <v>10</v>
      </c>
      <c r="H174" s="38" t="s">
        <v>16</v>
      </c>
      <c r="Y174" s="28">
        <f>SUM(SMALL(Y$5:Y$165,{19,20,21,22,23,24}))</f>
        <v>484</v>
      </c>
      <c r="AD174"/>
      <c r="AF174"/>
      <c r="AG174"/>
    </row>
    <row r="175" spans="1:33" ht="15" customHeight="1" x14ac:dyDescent="0.25">
      <c r="A175" s="39" t="s">
        <v>28</v>
      </c>
      <c r="B175">
        <f>COUNTIF(J:J,A175)</f>
        <v>18</v>
      </c>
      <c r="H175" s="1"/>
      <c r="Y175" s="28">
        <f>COUNT(SMALL(Y$5:Y$165,{19,20,21,22,23,24}))</f>
        <v>6</v>
      </c>
      <c r="AD175"/>
      <c r="AF175"/>
      <c r="AG175"/>
    </row>
    <row r="176" spans="1:33" ht="15" customHeight="1" x14ac:dyDescent="0.25">
      <c r="A176" s="39" t="s">
        <v>21</v>
      </c>
      <c r="B176">
        <f>COUNTIF(J:J,A176)</f>
        <v>15</v>
      </c>
      <c r="H176" s="1"/>
    </row>
    <row r="177" spans="1:33" ht="15" customHeight="1" x14ac:dyDescent="0.25">
      <c r="A177" s="39" t="s">
        <v>25</v>
      </c>
      <c r="B177">
        <f>COUNTIF(J:J,A177)</f>
        <v>29</v>
      </c>
      <c r="M177" s="1">
        <f>INT(COUNTA(M5:M166)/12)</f>
        <v>1</v>
      </c>
      <c r="N177" s="1">
        <f>INT(COUNTA(N5:N166)/12)</f>
        <v>2</v>
      </c>
      <c r="O177" s="1">
        <f>INT(COUNTA(O5:O166)/12)</f>
        <v>1</v>
      </c>
      <c r="P177" s="1">
        <f>INT(COUNTA(P5:P166)/12)</f>
        <v>1</v>
      </c>
      <c r="Q177" s="1">
        <f>INT(COUNTA(Q5:Q166)/12)</f>
        <v>1</v>
      </c>
      <c r="R177" s="1">
        <f>INT(COUNTA(R5:R166)/12)</f>
        <v>1</v>
      </c>
      <c r="S177" s="1">
        <f>INT(COUNTA(S5:S166)/12)</f>
        <v>1</v>
      </c>
      <c r="T177" s="1">
        <f>INT(COUNTA(T5:T166)/12)</f>
        <v>1</v>
      </c>
      <c r="U177" s="1">
        <f>INT(COUNTA(U5:U166)/12)</f>
        <v>1</v>
      </c>
      <c r="V177" s="1">
        <f>INT(COUNTA(V5:V166)/12)</f>
        <v>2</v>
      </c>
      <c r="X177" s="1">
        <f>INT(COUNTA(X5:X166)/6)</f>
        <v>1</v>
      </c>
      <c r="Y177" s="1">
        <f>INT(COUNTA(Y5:Y166)/6)</f>
        <v>4</v>
      </c>
      <c r="Z177" s="1">
        <f>INT(COUNTA(Z5:Z166)/6)</f>
        <v>1</v>
      </c>
      <c r="AA177" s="1">
        <f>INT(COUNTA(AA5:AA166)/6)</f>
        <v>2</v>
      </c>
      <c r="AB177" s="1">
        <f>INT(COUNTA(AB5:AB166)/6)</f>
        <v>1</v>
      </c>
      <c r="AC177" s="1">
        <f>INT(COUNTA(AC5:AC166)/6)</f>
        <v>1</v>
      </c>
      <c r="AD177" s="1">
        <f>INT(COUNTA(AD5:AD166)/6)</f>
        <v>1</v>
      </c>
      <c r="AE177" s="1">
        <f>INT(COUNTA(AE5:AE166)/6)</f>
        <v>1</v>
      </c>
      <c r="AF177" s="1">
        <f>INT(COUNTA(AF5:AF166)/6)</f>
        <v>1</v>
      </c>
      <c r="AG177" s="1">
        <f>INT(COUNTA(AG5:AG166)/6)</f>
        <v>3</v>
      </c>
    </row>
    <row r="178" spans="1:33" ht="15" customHeight="1" x14ac:dyDescent="0.25">
      <c r="B178" s="2">
        <f>SUM(B168:B177)</f>
        <v>150</v>
      </c>
    </row>
  </sheetData>
  <sortState xmlns:xlrd2="http://schemas.microsoft.com/office/spreadsheetml/2017/richdata2" ref="A5:AG154">
    <sortCondition ref="A5:A154"/>
  </sortState>
  <phoneticPr fontId="0" type="noConversion"/>
  <conditionalFormatting sqref="E5:E109">
    <cfRule type="duplicateValues" dxfId="1" priority="1"/>
  </conditionalFormatting>
  <conditionalFormatting sqref="E155:E165">
    <cfRule type="duplicateValues" dxfId="0" priority="45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2024-06-20T22:07:02Z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