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4\"/>
    </mc:Choice>
  </mc:AlternateContent>
  <xr:revisionPtr revIDLastSave="0" documentId="13_ncr:1_{ACE70576-59B6-40AD-BD87-944FE8222B10}" xr6:coauthVersionLast="47" xr6:coauthVersionMax="47" xr10:uidLastSave="{00000000-0000-0000-0000-000000000000}"/>
  <bookViews>
    <workbookView xWindow="8760" yWindow="0" windowWidth="14208" windowHeight="12360" activeTab="1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Men!$A$4:$L$399</definedName>
    <definedName name="_xlnm._FilterDatabase" localSheetId="1" hidden="1">Women!$M$2:$M$263</definedName>
    <definedName name="_xlnm.Print_Area" localSheetId="2">Men!$A$2:$J$399</definedName>
    <definedName name="_xlnm.Print_Area" localSheetId="1">Women!$A$2:$L$263</definedName>
    <definedName name="_xlnm.Print_Titles" localSheetId="2">Men!$2:$4</definedName>
    <definedName name="_xlnm.Print_Titles" localSheetId="1">Women!$2:$4</definedName>
  </definedNames>
  <calcPr calcId="181029"/>
</workbook>
</file>

<file path=xl/calcChain.xml><?xml version="1.0" encoding="utf-8"?>
<calcChain xmlns="http://schemas.openxmlformats.org/spreadsheetml/2006/main">
  <c r="AR56" i="1" l="1"/>
  <c r="AG56" i="1"/>
  <c r="AR116" i="2"/>
  <c r="AG116" i="2"/>
  <c r="B282" i="1" l="1"/>
  <c r="B281" i="1"/>
  <c r="B280" i="1"/>
  <c r="B279" i="1"/>
  <c r="B278" i="1"/>
  <c r="B277" i="1"/>
  <c r="B276" i="1"/>
  <c r="B275" i="1"/>
  <c r="B274" i="1"/>
  <c r="B273" i="1"/>
  <c r="B283" i="1" s="1"/>
  <c r="B271" i="1"/>
  <c r="B270" i="1"/>
  <c r="B269" i="1"/>
  <c r="B268" i="1"/>
  <c r="B267" i="1"/>
  <c r="B266" i="1"/>
  <c r="B272" i="1" s="1"/>
  <c r="B418" i="2"/>
  <c r="B417" i="2"/>
  <c r="B416" i="2"/>
  <c r="B415" i="2"/>
  <c r="B414" i="2"/>
  <c r="B413" i="2"/>
  <c r="B412" i="2"/>
  <c r="B411" i="2"/>
  <c r="B410" i="2"/>
  <c r="B409" i="2"/>
  <c r="B419" i="2" s="1"/>
  <c r="B407" i="2"/>
  <c r="B406" i="2"/>
  <c r="B405" i="2"/>
  <c r="B404" i="2"/>
  <c r="B403" i="2"/>
  <c r="B402" i="2"/>
  <c r="B408" i="2" s="1"/>
  <c r="X39" i="1"/>
  <c r="Q39" i="1"/>
  <c r="Q128" i="1"/>
  <c r="AP396" i="2" l="1"/>
  <c r="AQ395" i="2"/>
  <c r="AP395" i="2"/>
  <c r="AU390" i="2"/>
  <c r="AU384" i="2"/>
  <c r="AU364" i="2"/>
  <c r="AU359" i="2"/>
  <c r="AU348" i="2"/>
  <c r="AU343" i="2"/>
  <c r="AU342" i="2"/>
  <c r="AU329" i="2"/>
  <c r="AU302" i="2"/>
  <c r="AU298" i="2"/>
  <c r="AU270" i="2"/>
  <c r="AU262" i="2"/>
  <c r="AU259" i="2"/>
  <c r="AU256" i="2"/>
  <c r="AU244" i="2"/>
  <c r="AU215" i="2"/>
  <c r="AU200" i="2"/>
  <c r="AU182" i="2"/>
  <c r="AU175" i="2"/>
  <c r="AU166" i="2"/>
  <c r="AU158" i="2"/>
  <c r="AU117" i="2"/>
  <c r="AU65" i="2"/>
  <c r="AT386" i="2"/>
  <c r="AT385" i="2"/>
  <c r="AT377" i="2"/>
  <c r="AT376" i="2"/>
  <c r="AT371" i="2"/>
  <c r="AT365" i="2"/>
  <c r="AT313" i="2"/>
  <c r="AT312" i="2"/>
  <c r="AT304" i="2"/>
  <c r="AT254" i="2"/>
  <c r="AT246" i="2"/>
  <c r="AT221" i="2"/>
  <c r="AT154" i="2"/>
  <c r="AT137" i="2"/>
  <c r="AT49" i="2"/>
  <c r="AT43" i="2"/>
  <c r="AS373" i="2"/>
  <c r="AS366" i="2"/>
  <c r="AS324" i="2"/>
  <c r="AS310" i="2"/>
  <c r="AS294" i="2"/>
  <c r="AS285" i="2"/>
  <c r="AS276" i="2"/>
  <c r="AS164" i="2"/>
  <c r="AS155" i="2"/>
  <c r="AS148" i="2"/>
  <c r="AS91" i="2"/>
  <c r="AS55" i="2"/>
  <c r="AS35" i="2"/>
  <c r="AR394" i="2"/>
  <c r="AR323" i="2"/>
  <c r="AR316" i="2"/>
  <c r="AR274" i="2"/>
  <c r="AR227" i="2"/>
  <c r="AR223" i="2"/>
  <c r="AR213" i="2"/>
  <c r="AR68" i="2"/>
  <c r="AR62" i="2"/>
  <c r="AR77" i="2"/>
  <c r="AQ372" i="2"/>
  <c r="AQ354" i="2"/>
  <c r="AQ185" i="2"/>
  <c r="AQ57" i="2"/>
  <c r="AQ19" i="2"/>
  <c r="AP350" i="2"/>
  <c r="AP321" i="2"/>
  <c r="AP229" i="2"/>
  <c r="AP111" i="2"/>
  <c r="AO360" i="2"/>
  <c r="AO295" i="2"/>
  <c r="AO284" i="2"/>
  <c r="AO253" i="2"/>
  <c r="AO237" i="2"/>
  <c r="AO218" i="2"/>
  <c r="AO202" i="2"/>
  <c r="AO159" i="2"/>
  <c r="AO142" i="2"/>
  <c r="AO114" i="2"/>
  <c r="AO59" i="2"/>
  <c r="AN236" i="2"/>
  <c r="AN224" i="2"/>
  <c r="AN198" i="2"/>
  <c r="AN156" i="2"/>
  <c r="AN144" i="2"/>
  <c r="AN140" i="2"/>
  <c r="AM378" i="2"/>
  <c r="AM349" i="2"/>
  <c r="AM338" i="2"/>
  <c r="AM331" i="2"/>
  <c r="AM305" i="2"/>
  <c r="AM293" i="2"/>
  <c r="AM286" i="2"/>
  <c r="AM282" i="2"/>
  <c r="AM267" i="2"/>
  <c r="AM261" i="2"/>
  <c r="AM216" i="2"/>
  <c r="AM199" i="2"/>
  <c r="AM197" i="2"/>
  <c r="AM187" i="2"/>
  <c r="AM184" i="2"/>
  <c r="AM183" i="2"/>
  <c r="AM157" i="2"/>
  <c r="AM118" i="2"/>
  <c r="AM109" i="2"/>
  <c r="AM76" i="2"/>
  <c r="AM54" i="2"/>
  <c r="AM38" i="2"/>
  <c r="AL388" i="2"/>
  <c r="AL369" i="2"/>
  <c r="AL353" i="2"/>
  <c r="AL339" i="2"/>
  <c r="AL328" i="2"/>
  <c r="AL318" i="2"/>
  <c r="AL230" i="2"/>
  <c r="AL208" i="2"/>
  <c r="AL181" i="2"/>
  <c r="AJ395" i="2"/>
  <c r="AF399" i="2"/>
  <c r="AF398" i="2"/>
  <c r="AF397" i="2"/>
  <c r="AF396" i="2"/>
  <c r="AF395" i="2"/>
  <c r="AG395" i="2"/>
  <c r="AE398" i="2"/>
  <c r="AE397" i="2"/>
  <c r="AE396" i="2"/>
  <c r="AE395" i="2"/>
  <c r="AC397" i="2"/>
  <c r="AC396" i="2"/>
  <c r="AC395" i="2"/>
  <c r="AJ390" i="2"/>
  <c r="AJ384" i="2"/>
  <c r="AJ364" i="2"/>
  <c r="AJ363" i="2"/>
  <c r="AJ359" i="2"/>
  <c r="AJ358" i="2"/>
  <c r="AJ348" i="2"/>
  <c r="AJ343" i="2"/>
  <c r="AJ342" i="2"/>
  <c r="AJ329" i="2"/>
  <c r="AJ303" i="2"/>
  <c r="AJ302" i="2"/>
  <c r="AJ298" i="2"/>
  <c r="AJ291" i="2"/>
  <c r="AJ283" i="2"/>
  <c r="AJ272" i="2"/>
  <c r="AJ270" i="2"/>
  <c r="AJ262" i="2"/>
  <c r="AJ259" i="2"/>
  <c r="AJ256" i="2"/>
  <c r="AJ244" i="2"/>
  <c r="AJ225" i="2"/>
  <c r="AJ215" i="2"/>
  <c r="AJ200" i="2"/>
  <c r="AJ182" i="2"/>
  <c r="AJ175" i="2"/>
  <c r="AJ166" i="2"/>
  <c r="AJ158" i="2"/>
  <c r="AJ124" i="2"/>
  <c r="AJ117" i="2"/>
  <c r="AJ65" i="2"/>
  <c r="AJ30" i="2"/>
  <c r="AJ20" i="2"/>
  <c r="AJ16" i="2"/>
  <c r="AI386" i="2"/>
  <c r="AI385" i="2"/>
  <c r="AI377" i="2"/>
  <c r="AI376" i="2"/>
  <c r="AI371" i="2"/>
  <c r="AI365" i="2"/>
  <c r="AI313" i="2"/>
  <c r="AI312" i="2"/>
  <c r="AI304" i="2"/>
  <c r="AI289" i="2"/>
  <c r="AI288" i="2"/>
  <c r="AI279" i="2"/>
  <c r="AI255" i="2"/>
  <c r="AI254" i="2"/>
  <c r="AI246" i="2"/>
  <c r="AI221" i="2"/>
  <c r="AI203" i="2"/>
  <c r="AI195" i="2"/>
  <c r="AI176" i="2"/>
  <c r="AI154" i="2"/>
  <c r="AI137" i="2"/>
  <c r="AI100" i="2"/>
  <c r="AI73" i="2"/>
  <c r="AI49" i="2"/>
  <c r="AI43" i="2"/>
  <c r="AH373" i="2"/>
  <c r="AH366" i="2"/>
  <c r="AH324" i="2"/>
  <c r="AH314" i="2"/>
  <c r="AH310" i="2"/>
  <c r="AH294" i="2"/>
  <c r="AH285" i="2"/>
  <c r="AH276" i="2"/>
  <c r="AH210" i="2"/>
  <c r="AH164" i="2"/>
  <c r="AH155" i="2"/>
  <c r="AH151" i="2"/>
  <c r="AH148" i="2"/>
  <c r="AH115" i="2"/>
  <c r="AH91" i="2"/>
  <c r="AH75" i="2"/>
  <c r="AH55" i="2"/>
  <c r="AH35" i="2"/>
  <c r="AH21" i="2"/>
  <c r="AG394" i="2"/>
  <c r="AG323" i="2"/>
  <c r="AG316" i="2"/>
  <c r="AG274" i="2"/>
  <c r="AG228" i="2"/>
  <c r="AG227" i="2"/>
  <c r="AG223" i="2"/>
  <c r="AG213" i="2"/>
  <c r="AG68" i="2"/>
  <c r="AG62" i="2"/>
  <c r="AF391" i="2"/>
  <c r="AF372" i="2"/>
  <c r="AF354" i="2"/>
  <c r="AF185" i="2"/>
  <c r="AF77" i="2"/>
  <c r="AF57" i="2"/>
  <c r="AF19" i="2"/>
  <c r="AE350" i="2"/>
  <c r="AE322" i="2"/>
  <c r="AE321" i="2"/>
  <c r="AE229" i="2"/>
  <c r="AE212" i="2"/>
  <c r="AE111" i="2"/>
  <c r="AE96" i="2"/>
  <c r="AE82" i="2"/>
  <c r="AD360" i="2"/>
  <c r="AD295" i="2"/>
  <c r="AD284" i="2"/>
  <c r="AD253" i="2"/>
  <c r="AD237" i="2"/>
  <c r="AD218" i="2"/>
  <c r="AD202" i="2"/>
  <c r="AD174" i="2"/>
  <c r="AD170" i="2"/>
  <c r="AD159" i="2"/>
  <c r="AD142" i="2"/>
  <c r="AD114" i="2"/>
  <c r="AD87" i="2"/>
  <c r="AD59" i="2"/>
  <c r="AC265" i="2"/>
  <c r="AC236" i="2"/>
  <c r="AC224" i="2"/>
  <c r="AC198" i="2"/>
  <c r="AC156" i="2"/>
  <c r="AC144" i="2"/>
  <c r="AC140" i="2"/>
  <c r="AC104" i="2"/>
  <c r="AC93" i="2"/>
  <c r="AB378" i="2"/>
  <c r="AB349" i="2"/>
  <c r="AB338" i="2"/>
  <c r="AB331" i="2"/>
  <c r="AB305" i="2"/>
  <c r="AB293" i="2"/>
  <c r="AB286" i="2"/>
  <c r="AB282" i="2"/>
  <c r="AB267" i="2"/>
  <c r="AB261" i="2"/>
  <c r="AB239" i="2"/>
  <c r="AB226" i="2"/>
  <c r="AB219" i="2"/>
  <c r="AB216" i="2"/>
  <c r="AB199" i="2"/>
  <c r="AB197" i="2"/>
  <c r="AB187" i="2"/>
  <c r="AB184" i="2"/>
  <c r="AB183" i="2"/>
  <c r="AB157" i="2"/>
  <c r="AB129" i="2"/>
  <c r="AB118" i="2"/>
  <c r="AB109" i="2"/>
  <c r="AB92" i="2"/>
  <c r="AB76" i="2"/>
  <c r="AB54" i="2"/>
  <c r="AB38" i="2"/>
  <c r="AA388" i="2"/>
  <c r="AA369" i="2"/>
  <c r="AA353" i="2"/>
  <c r="AA339" i="2"/>
  <c r="AA328" i="2"/>
  <c r="AA325" i="2"/>
  <c r="AA318" i="2"/>
  <c r="AA307" i="2"/>
  <c r="AA280" i="2"/>
  <c r="AA273" i="2"/>
  <c r="AA230" i="2"/>
  <c r="AA208" i="2"/>
  <c r="AA181" i="2"/>
  <c r="AQ260" i="1"/>
  <c r="AQ259" i="1"/>
  <c r="AQ258" i="1"/>
  <c r="AQ257" i="1"/>
  <c r="AP259" i="1"/>
  <c r="AP258" i="1"/>
  <c r="AP257" i="1"/>
  <c r="AN258" i="1"/>
  <c r="AN257" i="1"/>
  <c r="AF5" i="1"/>
  <c r="AU256" i="1"/>
  <c r="AU255" i="1"/>
  <c r="AU244" i="1"/>
  <c r="AU241" i="1"/>
  <c r="AU235" i="1"/>
  <c r="AU222" i="1"/>
  <c r="AU203" i="1"/>
  <c r="AU196" i="1"/>
  <c r="AU184" i="1"/>
  <c r="AU183" i="1"/>
  <c r="AU179" i="1"/>
  <c r="AU177" i="1"/>
  <c r="AU169" i="1"/>
  <c r="AU130" i="1"/>
  <c r="AU127" i="1"/>
  <c r="AU93" i="1"/>
  <c r="AU51" i="1"/>
  <c r="AT230" i="1"/>
  <c r="AT200" i="1"/>
  <c r="AT195" i="1"/>
  <c r="AT188" i="1"/>
  <c r="AT185" i="1"/>
  <c r="AT170" i="1"/>
  <c r="AS237" i="1"/>
  <c r="AS223" i="1"/>
  <c r="AS206" i="1"/>
  <c r="AS191" i="1"/>
  <c r="AS162" i="1"/>
  <c r="AS145" i="1"/>
  <c r="AS135" i="1"/>
  <c r="AS131" i="1"/>
  <c r="AS111" i="1"/>
  <c r="AS101" i="1"/>
  <c r="AS92" i="1"/>
  <c r="AS66" i="1"/>
  <c r="AS36" i="1"/>
  <c r="AS19" i="1"/>
  <c r="AR247" i="1"/>
  <c r="AR242" i="1"/>
  <c r="AR231" i="1"/>
  <c r="AR164" i="1"/>
  <c r="AR137" i="1"/>
  <c r="AR117" i="1"/>
  <c r="AR50" i="1"/>
  <c r="AR45" i="1"/>
  <c r="AR43" i="1"/>
  <c r="AR15" i="1"/>
  <c r="AP86" i="1"/>
  <c r="AO108" i="1"/>
  <c r="AO104" i="1"/>
  <c r="AO80" i="1"/>
  <c r="AO48" i="1"/>
  <c r="AO26" i="1"/>
  <c r="AN37" i="1"/>
  <c r="AN32" i="1"/>
  <c r="AM229" i="1"/>
  <c r="AM228" i="1"/>
  <c r="AM219" i="1"/>
  <c r="AM209" i="1"/>
  <c r="AM207" i="1"/>
  <c r="AM201" i="1"/>
  <c r="AM173" i="1"/>
  <c r="AM163" i="1"/>
  <c r="AM157" i="1"/>
  <c r="AM139" i="1"/>
  <c r="AM132" i="1"/>
  <c r="AM129" i="1"/>
  <c r="AM107" i="1"/>
  <c r="AM106" i="1"/>
  <c r="AM77" i="1"/>
  <c r="AM65" i="1"/>
  <c r="AM34" i="1"/>
  <c r="AM22" i="1"/>
  <c r="AL236" i="1"/>
  <c r="AL217" i="1"/>
  <c r="AL215" i="1"/>
  <c r="AL211" i="1"/>
  <c r="AL192" i="1"/>
  <c r="AL189" i="1"/>
  <c r="AL187" i="1"/>
  <c r="AL176" i="1"/>
  <c r="AL140" i="1"/>
  <c r="AL118" i="1"/>
  <c r="AL113" i="1"/>
  <c r="AL96" i="1"/>
  <c r="AL41" i="1"/>
  <c r="AD258" i="1"/>
  <c r="AD257" i="1"/>
  <c r="AF263" i="1"/>
  <c r="AF262" i="1"/>
  <c r="AF261" i="1"/>
  <c r="AF260" i="1"/>
  <c r="AF259" i="1"/>
  <c r="AF258" i="1"/>
  <c r="AF257" i="1"/>
  <c r="AE262" i="1"/>
  <c r="AE261" i="1"/>
  <c r="AE260" i="1"/>
  <c r="AE259" i="1"/>
  <c r="AE258" i="1"/>
  <c r="AE257" i="1"/>
  <c r="AC259" i="1"/>
  <c r="AC258" i="1"/>
  <c r="AC257" i="1"/>
  <c r="AJ256" i="1"/>
  <c r="AJ255" i="1"/>
  <c r="AJ244" i="1"/>
  <c r="AJ241" i="1"/>
  <c r="AJ235" i="1"/>
  <c r="AJ222" i="1"/>
  <c r="AJ203" i="1"/>
  <c r="AJ196" i="1"/>
  <c r="AJ193" i="1"/>
  <c r="AJ184" i="1"/>
  <c r="AJ183" i="1"/>
  <c r="AJ179" i="1"/>
  <c r="AJ177" i="1"/>
  <c r="AJ169" i="1"/>
  <c r="AJ150" i="1"/>
  <c r="AJ149" i="1"/>
  <c r="AJ147" i="1"/>
  <c r="AJ138" i="1"/>
  <c r="AJ130" i="1"/>
  <c r="AJ127" i="1"/>
  <c r="AJ93" i="1"/>
  <c r="AJ81" i="1"/>
  <c r="AJ62" i="1"/>
  <c r="AJ57" i="1"/>
  <c r="AJ51" i="1"/>
  <c r="AJ10" i="1"/>
  <c r="AI230" i="1"/>
  <c r="AI200" i="1"/>
  <c r="AI195" i="1"/>
  <c r="AI188" i="1"/>
  <c r="AI185" i="1"/>
  <c r="AI171" i="1"/>
  <c r="AI170" i="1"/>
  <c r="AI148" i="1"/>
  <c r="AI58" i="1"/>
  <c r="AI29" i="1"/>
  <c r="AH237" i="1"/>
  <c r="AH223" i="1"/>
  <c r="AH212" i="1"/>
  <c r="AH206" i="1"/>
  <c r="AH191" i="1"/>
  <c r="AH162" i="1"/>
  <c r="AH145" i="1"/>
  <c r="AH135" i="1"/>
  <c r="AH131" i="1"/>
  <c r="AH111" i="1"/>
  <c r="AH109" i="1"/>
  <c r="AH101" i="1"/>
  <c r="AH92" i="1"/>
  <c r="AH66" i="1"/>
  <c r="AH63" i="1"/>
  <c r="AH47" i="1"/>
  <c r="AH36" i="1"/>
  <c r="AH19" i="1"/>
  <c r="AG247" i="1"/>
  <c r="AG242" i="1"/>
  <c r="AG231" i="1"/>
  <c r="AG164" i="1"/>
  <c r="AG137" i="1"/>
  <c r="AG117" i="1"/>
  <c r="AG50" i="1"/>
  <c r="AG45" i="1"/>
  <c r="AG43" i="1"/>
  <c r="AG15" i="1"/>
  <c r="AG17" i="1"/>
  <c r="AE105" i="1"/>
  <c r="AE86" i="1"/>
  <c r="AD108" i="1"/>
  <c r="AD104" i="1"/>
  <c r="AD80" i="1"/>
  <c r="AD48" i="1"/>
  <c r="AD26" i="1"/>
  <c r="AD24" i="1"/>
  <c r="AC240" i="1"/>
  <c r="AC67" i="1"/>
  <c r="AC46" i="1"/>
  <c r="AC37" i="1"/>
  <c r="AC32" i="1"/>
  <c r="AB229" i="1"/>
  <c r="AB228" i="1"/>
  <c r="AB219" i="1"/>
  <c r="AB209" i="1"/>
  <c r="AB207" i="1"/>
  <c r="AB201" i="1"/>
  <c r="AB173" i="1"/>
  <c r="AB163" i="1"/>
  <c r="AB157" i="1"/>
  <c r="AB156" i="1"/>
  <c r="AB139" i="1"/>
  <c r="AB132" i="1"/>
  <c r="AB129" i="1"/>
  <c r="AB107" i="1"/>
  <c r="AB106" i="1"/>
  <c r="AB82" i="1"/>
  <c r="AB77" i="1"/>
  <c r="AB65" i="1"/>
  <c r="AB42" i="1"/>
  <c r="AB34" i="1"/>
  <c r="AB22" i="1"/>
  <c r="AB14" i="1"/>
  <c r="AA236" i="1"/>
  <c r="AA217" i="1"/>
  <c r="AA215" i="1"/>
  <c r="AA214" i="1"/>
  <c r="AA211" i="1"/>
  <c r="AA210" i="1"/>
  <c r="AA192" i="1"/>
  <c r="AA189" i="1"/>
  <c r="AA187" i="1"/>
  <c r="AA176" i="1"/>
  <c r="AA140" i="1"/>
  <c r="AA118" i="1"/>
  <c r="AA113" i="1"/>
  <c r="AA96" i="1"/>
  <c r="AA41" i="1"/>
  <c r="AA18" i="1"/>
  <c r="AL3" i="2"/>
  <c r="AM3" i="2"/>
  <c r="AN3" i="2"/>
  <c r="AO3" i="2"/>
  <c r="AP3" i="2"/>
  <c r="AS3" i="2"/>
  <c r="V35" i="3" s="1"/>
  <c r="AR3" i="2"/>
  <c r="V36" i="3" s="1"/>
  <c r="AQ3" i="2"/>
  <c r="V43" i="3" s="1"/>
  <c r="AT3" i="2"/>
  <c r="AU3" i="2"/>
  <c r="AL4" i="2"/>
  <c r="AM4" i="2"/>
  <c r="AN4" i="2"/>
  <c r="AO4" i="2"/>
  <c r="AP4" i="2"/>
  <c r="AS4" i="2"/>
  <c r="AR4" i="2"/>
  <c r="AQ4" i="2"/>
  <c r="AT4" i="2"/>
  <c r="AU4" i="2"/>
  <c r="Y389" i="2"/>
  <c r="Y361" i="2"/>
  <c r="Y347" i="2"/>
  <c r="Y326" i="2"/>
  <c r="Y308" i="2"/>
  <c r="Y297" i="2"/>
  <c r="Y281" i="2"/>
  <c r="Y247" i="2"/>
  <c r="Y233" i="2"/>
  <c r="Y205" i="2"/>
  <c r="Y165" i="2"/>
  <c r="Y150" i="2"/>
  <c r="Y141" i="2"/>
  <c r="Y134" i="2"/>
  <c r="Y131" i="2"/>
  <c r="Y99" i="2"/>
  <c r="Y86" i="2"/>
  <c r="Y69" i="2"/>
  <c r="Y39" i="2"/>
  <c r="Y31" i="2"/>
  <c r="Y29" i="2"/>
  <c r="Y9" i="2"/>
  <c r="X380" i="2"/>
  <c r="X379" i="2"/>
  <c r="X356" i="2"/>
  <c r="X344" i="2"/>
  <c r="X340" i="2"/>
  <c r="X335" i="2"/>
  <c r="X275" i="2"/>
  <c r="X257" i="2"/>
  <c r="X252" i="2"/>
  <c r="X251" i="2"/>
  <c r="X211" i="2"/>
  <c r="X206" i="2"/>
  <c r="X193" i="2"/>
  <c r="X189" i="2"/>
  <c r="X180" i="2"/>
  <c r="X179" i="2"/>
  <c r="X178" i="2"/>
  <c r="X132" i="2"/>
  <c r="X103" i="2"/>
  <c r="X84" i="2"/>
  <c r="X83" i="2"/>
  <c r="X80" i="2"/>
  <c r="X56" i="2"/>
  <c r="X45" i="2"/>
  <c r="X40" i="2"/>
  <c r="W382" i="2"/>
  <c r="W367" i="2"/>
  <c r="W357" i="2"/>
  <c r="W330" i="2"/>
  <c r="W292" i="2"/>
  <c r="W268" i="2"/>
  <c r="W258" i="2"/>
  <c r="W243" i="2"/>
  <c r="W207" i="2"/>
  <c r="W153" i="2"/>
  <c r="W138" i="2"/>
  <c r="W97" i="2"/>
  <c r="W79" i="2"/>
  <c r="W42" i="2"/>
  <c r="V393" i="2"/>
  <c r="V392" i="2"/>
  <c r="V381" i="2"/>
  <c r="V375" i="2"/>
  <c r="V374" i="2"/>
  <c r="V370" i="2"/>
  <c r="V362" i="2"/>
  <c r="V355" i="2"/>
  <c r="V352" i="2"/>
  <c r="V351" i="2"/>
  <c r="V345" i="2"/>
  <c r="V341" i="2"/>
  <c r="V337" i="2"/>
  <c r="V315" i="2"/>
  <c r="V306" i="2"/>
  <c r="V301" i="2"/>
  <c r="V300" i="2"/>
  <c r="V278" i="2"/>
  <c r="V271" i="2"/>
  <c r="V264" i="2"/>
  <c r="V263" i="2"/>
  <c r="V260" i="2"/>
  <c r="V249" i="2"/>
  <c r="V241" i="2"/>
  <c r="V222" i="2"/>
  <c r="V214" i="2"/>
  <c r="V201" i="2"/>
  <c r="V190" i="2"/>
  <c r="V172" i="2"/>
  <c r="V171" i="2"/>
  <c r="V168" i="2"/>
  <c r="V162" i="2"/>
  <c r="V160" i="2"/>
  <c r="V149" i="2"/>
  <c r="V146" i="2"/>
  <c r="V145" i="2"/>
  <c r="V143" i="2"/>
  <c r="V127" i="2"/>
  <c r="V120" i="2"/>
  <c r="V110" i="2"/>
  <c r="V106" i="2"/>
  <c r="V95" i="2"/>
  <c r="V85" i="2"/>
  <c r="V78" i="2"/>
  <c r="V74" i="2"/>
  <c r="V67" i="2"/>
  <c r="V64" i="2"/>
  <c r="V61" i="2"/>
  <c r="V58" i="2"/>
  <c r="V50" i="2"/>
  <c r="V48" i="2"/>
  <c r="V44" i="2"/>
  <c r="V37" i="2"/>
  <c r="U387" i="2"/>
  <c r="U332" i="2"/>
  <c r="U327" i="2"/>
  <c r="U319" i="2"/>
  <c r="U317" i="2"/>
  <c r="U290" i="2"/>
  <c r="U277" i="2"/>
  <c r="U269" i="2"/>
  <c r="U266" i="2"/>
  <c r="U248" i="2"/>
  <c r="U242" i="2"/>
  <c r="U240" i="2"/>
  <c r="U220" i="2"/>
  <c r="U217" i="2"/>
  <c r="U209" i="2"/>
  <c r="U194" i="2"/>
  <c r="U161" i="2"/>
  <c r="U147" i="2"/>
  <c r="U128" i="2"/>
  <c r="U123" i="2"/>
  <c r="U108" i="2"/>
  <c r="U105" i="2"/>
  <c r="U98" i="2"/>
  <c r="U81" i="2"/>
  <c r="U66" i="2"/>
  <c r="U24" i="2"/>
  <c r="U7" i="2"/>
  <c r="T383" i="2"/>
  <c r="T346" i="2"/>
  <c r="T336" i="2"/>
  <c r="T320" i="2"/>
  <c r="T309" i="2"/>
  <c r="T287" i="2"/>
  <c r="T250" i="2"/>
  <c r="T245" i="2"/>
  <c r="T238" i="2"/>
  <c r="T231" i="2"/>
  <c r="T204" i="2"/>
  <c r="T188" i="2"/>
  <c r="T163" i="2"/>
  <c r="T152" i="2"/>
  <c r="T133" i="2"/>
  <c r="T130" i="2"/>
  <c r="T119" i="2"/>
  <c r="T71" i="2"/>
  <c r="T51" i="2"/>
  <c r="R389" i="2"/>
  <c r="R361" i="2"/>
  <c r="R347" i="2"/>
  <c r="R326" i="2"/>
  <c r="R308" i="2"/>
  <c r="R297" i="2"/>
  <c r="R281" i="2"/>
  <c r="R247" i="2"/>
  <c r="R235" i="2"/>
  <c r="R233" i="2"/>
  <c r="R205" i="2"/>
  <c r="R165" i="2"/>
  <c r="R150" i="2"/>
  <c r="R141" i="2"/>
  <c r="R134" i="2"/>
  <c r="R131" i="2"/>
  <c r="R121" i="2"/>
  <c r="R112" i="2"/>
  <c r="R99" i="2"/>
  <c r="R94" i="2"/>
  <c r="R86" i="2"/>
  <c r="R69" i="2"/>
  <c r="R39" i="2"/>
  <c r="R32" i="2"/>
  <c r="R31" i="2"/>
  <c r="R29" i="2"/>
  <c r="R27" i="2"/>
  <c r="R22" i="2"/>
  <c r="R17" i="2"/>
  <c r="R9" i="2"/>
  <c r="R8" i="2"/>
  <c r="R5" i="2"/>
  <c r="Q380" i="2"/>
  <c r="Q379" i="2"/>
  <c r="Q356" i="2"/>
  <c r="Q344" i="2"/>
  <c r="Q340" i="2"/>
  <c r="Q335" i="2"/>
  <c r="Q334" i="2"/>
  <c r="Q333" i="2"/>
  <c r="Q275" i="2"/>
  <c r="Q257" i="2"/>
  <c r="Q252" i="2"/>
  <c r="Q251" i="2"/>
  <c r="Q232" i="2"/>
  <c r="Q211" i="2"/>
  <c r="Q206" i="2"/>
  <c r="Q193" i="2"/>
  <c r="Q189" i="2"/>
  <c r="Q180" i="2"/>
  <c r="Q179" i="2"/>
  <c r="Q178" i="2"/>
  <c r="Q132" i="2"/>
  <c r="Q103" i="2"/>
  <c r="Q84" i="2"/>
  <c r="Q83" i="2"/>
  <c r="Q80" i="2"/>
  <c r="Q56" i="2"/>
  <c r="Q45" i="2"/>
  <c r="Q40" i="2"/>
  <c r="Q34" i="2"/>
  <c r="Q26" i="2"/>
  <c r="Q18" i="2"/>
  <c r="Q13" i="2"/>
  <c r="P382" i="2"/>
  <c r="P367" i="2"/>
  <c r="P357" i="2"/>
  <c r="P330" i="2"/>
  <c r="P292" i="2"/>
  <c r="P268" i="2"/>
  <c r="P258" i="2"/>
  <c r="P243" i="2"/>
  <c r="P234" i="2"/>
  <c r="P207" i="2"/>
  <c r="P153" i="2"/>
  <c r="P139" i="2"/>
  <c r="P138" i="2"/>
  <c r="P136" i="2"/>
  <c r="P125" i="2"/>
  <c r="P107" i="2"/>
  <c r="P102" i="2"/>
  <c r="P101" i="2"/>
  <c r="P97" i="2"/>
  <c r="P88" i="2"/>
  <c r="P79" i="2"/>
  <c r="P70" i="2"/>
  <c r="P42" i="2"/>
  <c r="P36" i="2"/>
  <c r="P11" i="2"/>
  <c r="O393" i="2"/>
  <c r="O392" i="2"/>
  <c r="O381" i="2"/>
  <c r="O375" i="2"/>
  <c r="O374" i="2"/>
  <c r="O370" i="2"/>
  <c r="O368" i="2"/>
  <c r="O362" i="2"/>
  <c r="O355" i="2"/>
  <c r="O352" i="2"/>
  <c r="O351" i="2"/>
  <c r="O345" i="2"/>
  <c r="O341" i="2"/>
  <c r="O337" i="2"/>
  <c r="O315" i="2"/>
  <c r="O306" i="2"/>
  <c r="O301" i="2"/>
  <c r="O300" i="2"/>
  <c r="O299" i="2"/>
  <c r="O296" i="2"/>
  <c r="O278" i="2"/>
  <c r="O271" i="2"/>
  <c r="O264" i="2"/>
  <c r="O263" i="2"/>
  <c r="O260" i="2"/>
  <c r="O249" i="2"/>
  <c r="O241" i="2"/>
  <c r="O222" i="2"/>
  <c r="O214" i="2"/>
  <c r="O201" i="2"/>
  <c r="O192" i="2"/>
  <c r="O190" i="2"/>
  <c r="O177" i="2"/>
  <c r="O172" i="2"/>
  <c r="O171" i="2"/>
  <c r="O169" i="2"/>
  <c r="O168" i="2"/>
  <c r="O167" i="2"/>
  <c r="O162" i="2"/>
  <c r="O160" i="2"/>
  <c r="O149" i="2"/>
  <c r="O146" i="2"/>
  <c r="O145" i="2"/>
  <c r="O143" i="2"/>
  <c r="O135" i="2"/>
  <c r="O127" i="2"/>
  <c r="O122" i="2"/>
  <c r="O120" i="2"/>
  <c r="O110" i="2"/>
  <c r="O106" i="2"/>
  <c r="O95" i="2"/>
  <c r="O90" i="2"/>
  <c r="O89" i="2"/>
  <c r="O85" i="2"/>
  <c r="O78" i="2"/>
  <c r="O74" i="2"/>
  <c r="O67" i="2"/>
  <c r="O64" i="2"/>
  <c r="O63" i="2"/>
  <c r="O61" i="2"/>
  <c r="O58" i="2"/>
  <c r="O53" i="2"/>
  <c r="O52" i="2"/>
  <c r="O50" i="2"/>
  <c r="O48" i="2"/>
  <c r="O44" i="2"/>
  <c r="O41" i="2"/>
  <c r="O37" i="2"/>
  <c r="O28" i="2"/>
  <c r="O23" i="2"/>
  <c r="O15" i="2"/>
  <c r="N387" i="2"/>
  <c r="N332" i="2"/>
  <c r="N327" i="2"/>
  <c r="N319" i="2"/>
  <c r="N317" i="2"/>
  <c r="N290" i="2"/>
  <c r="N277" i="2"/>
  <c r="N269" i="2"/>
  <c r="N266" i="2"/>
  <c r="N248" i="2"/>
  <c r="N242" i="2"/>
  <c r="N240" i="2"/>
  <c r="N220" i="2"/>
  <c r="N217" i="2"/>
  <c r="N209" i="2"/>
  <c r="N196" i="2"/>
  <c r="N194" i="2"/>
  <c r="N191" i="2"/>
  <c r="N173" i="2"/>
  <c r="N161" i="2"/>
  <c r="N147" i="2"/>
  <c r="N128" i="2"/>
  <c r="N123" i="2"/>
  <c r="N108" i="2"/>
  <c r="N105" i="2"/>
  <c r="N98" i="2"/>
  <c r="N81" i="2"/>
  <c r="N72" i="2"/>
  <c r="N66" i="2"/>
  <c r="N25" i="2"/>
  <c r="N24" i="2"/>
  <c r="N12" i="2"/>
  <c r="N7" i="2"/>
  <c r="N6" i="2"/>
  <c r="M383" i="2"/>
  <c r="M346" i="2"/>
  <c r="M336" i="2"/>
  <c r="M320" i="2"/>
  <c r="M309" i="2"/>
  <c r="M287" i="2"/>
  <c r="M250" i="2"/>
  <c r="M245" i="2"/>
  <c r="M238" i="2"/>
  <c r="M231" i="2"/>
  <c r="M204" i="2"/>
  <c r="M188" i="2"/>
  <c r="M186" i="2"/>
  <c r="M163" i="2"/>
  <c r="M152" i="2"/>
  <c r="M133" i="2"/>
  <c r="M130" i="2"/>
  <c r="M126" i="2"/>
  <c r="M119" i="2"/>
  <c r="M113" i="2"/>
  <c r="M71" i="2"/>
  <c r="M60" i="2"/>
  <c r="M51" i="2"/>
  <c r="M47" i="2"/>
  <c r="M46" i="2"/>
  <c r="M33" i="2"/>
  <c r="M14" i="2"/>
  <c r="M10" i="2"/>
  <c r="Y238" i="1"/>
  <c r="Y226" i="1"/>
  <c r="Y204" i="1"/>
  <c r="Y197" i="1"/>
  <c r="Y190" i="1"/>
  <c r="Y159" i="1"/>
  <c r="Y126" i="1"/>
  <c r="Y123" i="1"/>
  <c r="Y121" i="1"/>
  <c r="Y115" i="1"/>
  <c r="Y112" i="1"/>
  <c r="Y90" i="1"/>
  <c r="Y87" i="1"/>
  <c r="Y79" i="1"/>
  <c r="Y70" i="1"/>
  <c r="Y55" i="1"/>
  <c r="Y38" i="1"/>
  <c r="Y23" i="1"/>
  <c r="Y7" i="1"/>
  <c r="X233" i="1"/>
  <c r="X174" i="1"/>
  <c r="X154" i="1"/>
  <c r="X133" i="1"/>
  <c r="X125" i="1"/>
  <c r="X102" i="1"/>
  <c r="X71" i="1"/>
  <c r="W246" i="1"/>
  <c r="W160" i="1"/>
  <c r="W124" i="1"/>
  <c r="W100" i="1"/>
  <c r="W91" i="1"/>
  <c r="W88" i="1"/>
  <c r="W84" i="1"/>
  <c r="V254" i="1"/>
  <c r="V253" i="1"/>
  <c r="V252" i="1"/>
  <c r="V251" i="1"/>
  <c r="V249" i="1"/>
  <c r="V248" i="1"/>
  <c r="V234" i="1"/>
  <c r="V225" i="1"/>
  <c r="V224" i="1"/>
  <c r="V221" i="1"/>
  <c r="V220" i="1"/>
  <c r="V218" i="1"/>
  <c r="V205" i="1"/>
  <c r="V194" i="1"/>
  <c r="V182" i="1"/>
  <c r="V181" i="1"/>
  <c r="V180" i="1"/>
  <c r="V178" i="1"/>
  <c r="V175" i="1"/>
  <c r="V161" i="1"/>
  <c r="V153" i="1"/>
  <c r="V151" i="1"/>
  <c r="V141" i="1"/>
  <c r="V122" i="1"/>
  <c r="V116" i="1"/>
  <c r="V110" i="1"/>
  <c r="V99" i="1"/>
  <c r="V98" i="1"/>
  <c r="V95" i="1"/>
  <c r="V89" i="1"/>
  <c r="V85" i="1"/>
  <c r="V74" i="1"/>
  <c r="V60" i="1"/>
  <c r="V53" i="1"/>
  <c r="V52" i="1"/>
  <c r="V49" i="1"/>
  <c r="V28" i="1"/>
  <c r="V20" i="1"/>
  <c r="V11" i="1"/>
  <c r="U243" i="1"/>
  <c r="U227" i="1"/>
  <c r="U208" i="1"/>
  <c r="U202" i="1"/>
  <c r="U198" i="1"/>
  <c r="U172" i="1"/>
  <c r="U168" i="1"/>
  <c r="U167" i="1"/>
  <c r="U134" i="1"/>
  <c r="U76" i="1"/>
  <c r="U68" i="1"/>
  <c r="U61" i="1"/>
  <c r="U59" i="1"/>
  <c r="U54" i="1"/>
  <c r="U35" i="1"/>
  <c r="U21" i="1"/>
  <c r="U8" i="1"/>
  <c r="T250" i="1"/>
  <c r="T239" i="1"/>
  <c r="T216" i="1"/>
  <c r="T213" i="1"/>
  <c r="T199" i="1"/>
  <c r="T186" i="1"/>
  <c r="T166" i="1"/>
  <c r="T158" i="1"/>
  <c r="T155" i="1"/>
  <c r="T152" i="1"/>
  <c r="T146" i="1"/>
  <c r="T136" i="1"/>
  <c r="T114" i="1"/>
  <c r="T103" i="1"/>
  <c r="T73" i="1"/>
  <c r="T69" i="1"/>
  <c r="T27" i="1"/>
  <c r="T16" i="1"/>
  <c r="R238" i="1"/>
  <c r="R226" i="1"/>
  <c r="R204" i="1"/>
  <c r="R197" i="1"/>
  <c r="R190" i="1"/>
  <c r="R159" i="1"/>
  <c r="R126" i="1"/>
  <c r="R123" i="1"/>
  <c r="R121" i="1"/>
  <c r="R115" i="1"/>
  <c r="R112" i="1"/>
  <c r="R90" i="1"/>
  <c r="R87" i="1"/>
  <c r="R79" i="1"/>
  <c r="R70" i="1"/>
  <c r="R55" i="1"/>
  <c r="R38" i="1"/>
  <c r="R23" i="1"/>
  <c r="R7" i="1"/>
  <c r="Q233" i="1"/>
  <c r="Q232" i="1"/>
  <c r="Q174" i="1"/>
  <c r="Q154" i="1"/>
  <c r="Q143" i="1"/>
  <c r="Q133" i="1"/>
  <c r="Q125" i="1"/>
  <c r="Q102" i="1"/>
  <c r="Q83" i="1"/>
  <c r="Q71" i="1"/>
  <c r="Q31" i="1"/>
  <c r="Q13" i="1"/>
  <c r="Q9" i="1"/>
  <c r="Q6" i="1"/>
  <c r="P246" i="1"/>
  <c r="P245" i="1"/>
  <c r="P165" i="1"/>
  <c r="P160" i="1"/>
  <c r="P142" i="1"/>
  <c r="P124" i="1"/>
  <c r="P100" i="1"/>
  <c r="P97" i="1"/>
  <c r="P91" i="1"/>
  <c r="P88" i="1"/>
  <c r="P84" i="1"/>
  <c r="P72" i="1"/>
  <c r="P12" i="1"/>
  <c r="O254" i="1"/>
  <c r="O253" i="1"/>
  <c r="O252" i="1"/>
  <c r="O251" i="1"/>
  <c r="O249" i="1"/>
  <c r="O248" i="1"/>
  <c r="O234" i="1"/>
  <c r="O225" i="1"/>
  <c r="O224" i="1"/>
  <c r="O221" i="1"/>
  <c r="O220" i="1"/>
  <c r="O218" i="1"/>
  <c r="O205" i="1"/>
  <c r="O194" i="1"/>
  <c r="O182" i="1"/>
  <c r="O181" i="1"/>
  <c r="O180" i="1"/>
  <c r="O178" i="1"/>
  <c r="O175" i="1"/>
  <c r="O161" i="1"/>
  <c r="O153" i="1"/>
  <c r="O151" i="1"/>
  <c r="O141" i="1"/>
  <c r="O122" i="1"/>
  <c r="O116" i="1"/>
  <c r="O110" i="1"/>
  <c r="O99" i="1"/>
  <c r="O98" i="1"/>
  <c r="O95" i="1"/>
  <c r="O89" i="1"/>
  <c r="O85" i="1"/>
  <c r="O74" i="1"/>
  <c r="O60" i="1"/>
  <c r="O53" i="1"/>
  <c r="O52" i="1"/>
  <c r="O49" i="1"/>
  <c r="O44" i="1"/>
  <c r="O40" i="1"/>
  <c r="O28" i="1"/>
  <c r="O25" i="1"/>
  <c r="O20" i="1"/>
  <c r="O11" i="1"/>
  <c r="N243" i="1"/>
  <c r="N227" i="1"/>
  <c r="N208" i="1"/>
  <c r="N202" i="1"/>
  <c r="N198" i="1"/>
  <c r="N172" i="1"/>
  <c r="N168" i="1"/>
  <c r="N167" i="1"/>
  <c r="N144" i="1"/>
  <c r="N134" i="1"/>
  <c r="N76" i="1"/>
  <c r="N68" i="1"/>
  <c r="N61" i="1"/>
  <c r="N59" i="1"/>
  <c r="N54" i="1"/>
  <c r="N35" i="1"/>
  <c r="N33" i="1"/>
  <c r="N21" i="1"/>
  <c r="N8" i="1"/>
  <c r="M250" i="1"/>
  <c r="M239" i="1"/>
  <c r="M216" i="1"/>
  <c r="M213" i="1"/>
  <c r="M199" i="1"/>
  <c r="M186" i="1"/>
  <c r="M166" i="1"/>
  <c r="M158" i="1"/>
  <c r="M155" i="1"/>
  <c r="M152" i="1"/>
  <c r="M146" i="1"/>
  <c r="M136" i="1"/>
  <c r="M120" i="1"/>
  <c r="M119" i="1"/>
  <c r="M114" i="1"/>
  <c r="M103" i="1"/>
  <c r="M94" i="1"/>
  <c r="M78" i="1"/>
  <c r="M75" i="1"/>
  <c r="M73" i="1"/>
  <c r="M69" i="1"/>
  <c r="M64" i="1"/>
  <c r="M30" i="1"/>
  <c r="M27" i="1"/>
  <c r="M16" i="1"/>
  <c r="Y61" i="3"/>
  <c r="Y62" i="3"/>
  <c r="Y65" i="3"/>
  <c r="Y58" i="3"/>
  <c r="Y59" i="3"/>
  <c r="Y66" i="3"/>
  <c r="Y60" i="3"/>
  <c r="Y63" i="3"/>
  <c r="Y57" i="3"/>
  <c r="Y64" i="3"/>
  <c r="J62" i="3"/>
  <c r="J64" i="3"/>
  <c r="J66" i="3"/>
  <c r="J61" i="3"/>
  <c r="J63" i="3"/>
  <c r="J65" i="3"/>
  <c r="Y24" i="3"/>
  <c r="Y26" i="3"/>
  <c r="Y31" i="3"/>
  <c r="Y25" i="3"/>
  <c r="Y23" i="3"/>
  <c r="Y30" i="3"/>
  <c r="Y27" i="3"/>
  <c r="Y28" i="3"/>
  <c r="Y22" i="3"/>
  <c r="Y29" i="3"/>
  <c r="J24" i="3"/>
  <c r="J25" i="3"/>
  <c r="J27" i="3"/>
  <c r="J22" i="3"/>
  <c r="J23" i="3"/>
  <c r="J26" i="3"/>
  <c r="AC290" i="1"/>
  <c r="AC4" i="1"/>
  <c r="AC3" i="1"/>
  <c r="AC13" i="3" s="1"/>
  <c r="AN290" i="1"/>
  <c r="AN4" i="1"/>
  <c r="AN3" i="1"/>
  <c r="AC44" i="3" s="1"/>
  <c r="AS290" i="1"/>
  <c r="AS4" i="1"/>
  <c r="AS3" i="1"/>
  <c r="AC36" i="3" s="1"/>
  <c r="AN423" i="2"/>
  <c r="V40" i="3"/>
  <c r="Z63" i="3" s="1"/>
  <c r="AC423" i="2"/>
  <c r="AC4" i="2"/>
  <c r="AC3" i="2"/>
  <c r="V10" i="3" s="1"/>
  <c r="Z28" i="3" s="1"/>
  <c r="M423" i="2" l="1"/>
  <c r="M4" i="2"/>
  <c r="M3" i="2"/>
  <c r="G9" i="3" s="1"/>
  <c r="AB423" i="2" l="1"/>
  <c r="AB4" i="2"/>
  <c r="AB3" i="2"/>
  <c r="V7" i="3" s="1"/>
  <c r="AM423" i="2"/>
  <c r="V34" i="3"/>
  <c r="AU423" i="2"/>
  <c r="AT423" i="2"/>
  <c r="AS423" i="2"/>
  <c r="AQ423" i="2"/>
  <c r="AP423" i="2"/>
  <c r="AO423" i="2"/>
  <c r="AL423" i="2"/>
  <c r="AR423" i="2"/>
  <c r="Y423" i="2"/>
  <c r="X423" i="2"/>
  <c r="W423" i="2"/>
  <c r="T423" i="2"/>
  <c r="V423" i="2"/>
  <c r="U423" i="2"/>
  <c r="AJ423" i="2"/>
  <c r="AI423" i="2"/>
  <c r="AH423" i="2"/>
  <c r="AF423" i="2"/>
  <c r="AE423" i="2"/>
  <c r="AD423" i="2"/>
  <c r="AA423" i="2"/>
  <c r="AG423" i="2"/>
  <c r="R423" i="2"/>
  <c r="Q423" i="2"/>
  <c r="P423" i="2"/>
  <c r="O423" i="2"/>
  <c r="N423" i="2"/>
  <c r="O405" i="2"/>
  <c r="G13" i="3" s="1"/>
  <c r="V409" i="2"/>
  <c r="O406" i="2"/>
  <c r="V408" i="2"/>
  <c r="G45" i="3" s="1"/>
  <c r="T403" i="2"/>
  <c r="Y402" i="2"/>
  <c r="G42" i="3" s="1"/>
  <c r="T402" i="2"/>
  <c r="G47" i="3" s="1"/>
  <c r="Y403" i="2"/>
  <c r="AG4" i="2"/>
  <c r="AG3" i="2"/>
  <c r="V11" i="3" s="1"/>
  <c r="V39" i="3"/>
  <c r="AD4" i="2"/>
  <c r="O403" i="2"/>
  <c r="O402" i="2"/>
  <c r="G11" i="3" s="1"/>
  <c r="R4" i="2"/>
  <c r="V402" i="2"/>
  <c r="G38" i="3" s="1"/>
  <c r="AA4" i="2"/>
  <c r="V38" i="3"/>
  <c r="P4" i="2"/>
  <c r="O4" i="2"/>
  <c r="R3" i="2"/>
  <c r="G5" i="3" s="1"/>
  <c r="AJ4" i="2"/>
  <c r="Q4" i="2"/>
  <c r="X402" i="2"/>
  <c r="G44" i="3" s="1"/>
  <c r="P3" i="2"/>
  <c r="G10" i="3" s="1"/>
  <c r="V47" i="3"/>
  <c r="AS403" i="2"/>
  <c r="N4" i="2"/>
  <c r="O3" i="2"/>
  <c r="G6" i="3" s="1"/>
  <c r="X403" i="2"/>
  <c r="Q3" i="2"/>
  <c r="G8" i="3" s="1"/>
  <c r="N3" i="2"/>
  <c r="G7" i="3" s="1"/>
  <c r="AJ3" i="2"/>
  <c r="V5" i="3" s="1"/>
  <c r="AD3" i="2"/>
  <c r="V9" i="3" s="1"/>
  <c r="V406" i="2"/>
  <c r="V403" i="2"/>
  <c r="AE3" i="2"/>
  <c r="V14" i="3" s="1"/>
  <c r="V37" i="3"/>
  <c r="V405" i="2"/>
  <c r="G41" i="3" s="1"/>
  <c r="AI3" i="2"/>
  <c r="V8" i="3" s="1"/>
  <c r="AI4" i="2"/>
  <c r="AA3" i="2"/>
  <c r="V15" i="3" s="1"/>
  <c r="AF3" i="2"/>
  <c r="V16" i="3" s="1"/>
  <c r="AF4" i="2"/>
  <c r="AE4" i="2"/>
  <c r="AH4" i="2"/>
  <c r="AH3" i="2"/>
  <c r="V6" i="3" s="1"/>
  <c r="AS402" i="2"/>
  <c r="V46" i="3" s="1"/>
  <c r="V44" i="3"/>
  <c r="Q403" i="2" l="1"/>
  <c r="Q402" i="2"/>
  <c r="G17" i="3" s="1"/>
  <c r="X406" i="2" l="1"/>
  <c r="X405" i="2"/>
  <c r="G49" i="3" s="1"/>
  <c r="N403" i="2" l="1"/>
  <c r="N402" i="2"/>
  <c r="G14" i="3" s="1"/>
  <c r="R403" i="2"/>
  <c r="R402" i="2"/>
  <c r="G12" i="3" s="1"/>
  <c r="AU403" i="2"/>
  <c r="AU402" i="2"/>
  <c r="V42" i="3" s="1"/>
  <c r="AJ403" i="2" l="1"/>
  <c r="AJ402" i="2"/>
  <c r="V13" i="3" s="1"/>
  <c r="P403" i="2"/>
  <c r="P402" i="2"/>
  <c r="G18" i="3" s="1"/>
  <c r="M403" i="2"/>
  <c r="M402" i="2"/>
  <c r="G15" i="3" s="1"/>
  <c r="U406" i="2"/>
  <c r="U405" i="2"/>
  <c r="G48" i="3" s="1"/>
  <c r="U403" i="2"/>
  <c r="U402" i="2"/>
  <c r="G43" i="3" s="1"/>
  <c r="T406" i="2"/>
  <c r="T405" i="2"/>
  <c r="G54" i="3" s="1"/>
  <c r="AU406" i="2"/>
  <c r="AU405" i="2"/>
  <c r="V48" i="3" s="1"/>
  <c r="Y406" i="2"/>
  <c r="Y405" i="2"/>
  <c r="G50" i="3" s="1"/>
  <c r="W403" i="2"/>
  <c r="W402" i="2"/>
  <c r="G53" i="3" s="1"/>
  <c r="AU4" i="1"/>
  <c r="AU290" i="1"/>
  <c r="AT4" i="1"/>
  <c r="AT290" i="1"/>
  <c r="AQ4" i="1"/>
  <c r="AQ290" i="1"/>
  <c r="AR4" i="1"/>
  <c r="AR290" i="1"/>
  <c r="AP4" i="1"/>
  <c r="AP290" i="1"/>
  <c r="AO4" i="1"/>
  <c r="AO290" i="1"/>
  <c r="AM4" i="1"/>
  <c r="AM290" i="1"/>
  <c r="AL4" i="1"/>
  <c r="AL290" i="1"/>
  <c r="Y266" i="1"/>
  <c r="N40" i="3" s="1"/>
  <c r="Y267" i="1"/>
  <c r="V276" i="1"/>
  <c r="V275" i="1"/>
  <c r="N47" i="3" s="1"/>
  <c r="V273" i="1"/>
  <c r="V272" i="1"/>
  <c r="N44" i="3" s="1"/>
  <c r="V270" i="1"/>
  <c r="V269" i="1"/>
  <c r="N43" i="3" s="1"/>
  <c r="V267" i="1"/>
  <c r="V266" i="1"/>
  <c r="N38" i="3" s="1"/>
  <c r="O270" i="1"/>
  <c r="O269" i="1"/>
  <c r="N13" i="3" s="1"/>
  <c r="O267" i="1"/>
  <c r="O266" i="1"/>
  <c r="N10" i="3" s="1"/>
  <c r="Y4" i="1"/>
  <c r="Y290" i="1"/>
  <c r="V4" i="1"/>
  <c r="V290" i="1"/>
  <c r="W4" i="1"/>
  <c r="W290" i="1"/>
  <c r="T4" i="1"/>
  <c r="T290" i="1"/>
  <c r="X4" i="1"/>
  <c r="X290" i="1"/>
  <c r="U4" i="1"/>
  <c r="U290" i="1"/>
  <c r="R4" i="1"/>
  <c r="R290" i="1"/>
  <c r="O4" i="1"/>
  <c r="O290" i="1"/>
  <c r="P4" i="1"/>
  <c r="P290" i="1"/>
  <c r="M4" i="1"/>
  <c r="M290" i="1"/>
  <c r="Q4" i="1"/>
  <c r="Q290" i="1"/>
  <c r="N4" i="1"/>
  <c r="N290" i="1"/>
  <c r="W3" i="1"/>
  <c r="N42" i="3" s="1"/>
  <c r="AL3" i="1"/>
  <c r="AC38" i="3" s="1"/>
  <c r="Z64" i="3" s="1"/>
  <c r="U3" i="1"/>
  <c r="N35" i="3" s="1"/>
  <c r="V3" i="1"/>
  <c r="N34" i="3" s="1"/>
  <c r="N3" i="1"/>
  <c r="N6" i="3" s="1"/>
  <c r="K23" i="3" s="1"/>
  <c r="Q3" i="1"/>
  <c r="N7" i="3" s="1"/>
  <c r="K25" i="3" s="1"/>
  <c r="AQ3" i="1"/>
  <c r="Y3" i="1"/>
  <c r="N36" i="3" s="1"/>
  <c r="T3" i="1"/>
  <c r="N37" i="3" s="1"/>
  <c r="O3" i="1"/>
  <c r="N5" i="3" s="1"/>
  <c r="K22" i="3" s="1"/>
  <c r="M3" i="1"/>
  <c r="N8" i="3" s="1"/>
  <c r="K26" i="3" s="1"/>
  <c r="P3" i="1"/>
  <c r="N11" i="3" s="1"/>
  <c r="K27" i="3" s="1"/>
  <c r="X3" i="1"/>
  <c r="N41" i="3" s="1"/>
  <c r="R3" i="1"/>
  <c r="N9" i="3" s="1"/>
  <c r="K24" i="3" s="1"/>
  <c r="AT3" i="1"/>
  <c r="AC48" i="3" s="1"/>
  <c r="Z62" i="3" s="1"/>
  <c r="AM3" i="1"/>
  <c r="AC35" i="3" s="1"/>
  <c r="Z57" i="3" s="1"/>
  <c r="AU3" i="1"/>
  <c r="AC39" i="3" s="1"/>
  <c r="Z61" i="3" s="1"/>
  <c r="AP3" i="1"/>
  <c r="AC52" i="3" s="1"/>
  <c r="Z66" i="3" s="1"/>
  <c r="AO3" i="1"/>
  <c r="AC37" i="3" s="1"/>
  <c r="Z60" i="3" s="1"/>
  <c r="AR3" i="1"/>
  <c r="AJ4" i="1"/>
  <c r="AJ290" i="1"/>
  <c r="AI4" i="1"/>
  <c r="AI290" i="1"/>
  <c r="AF4" i="1"/>
  <c r="AF290" i="1"/>
  <c r="AG4" i="1"/>
  <c r="AG290" i="1"/>
  <c r="AE4" i="1"/>
  <c r="AE290" i="1"/>
  <c r="AD4" i="1"/>
  <c r="AD290" i="1"/>
  <c r="AB4" i="1"/>
  <c r="AB290" i="1"/>
  <c r="AA4" i="1"/>
  <c r="AA290" i="1"/>
  <c r="AH4" i="1"/>
  <c r="AH290" i="1"/>
  <c r="AH3" i="1"/>
  <c r="AC7" i="3" s="1"/>
  <c r="Z23" i="3" s="1"/>
  <c r="AJ3" i="1"/>
  <c r="AC8" i="3" s="1"/>
  <c r="Z24" i="3" s="1"/>
  <c r="AE3" i="1"/>
  <c r="AC18" i="3" s="1"/>
  <c r="Z30" i="3" s="1"/>
  <c r="AI3" i="1"/>
  <c r="AC12" i="3" s="1"/>
  <c r="Z26" i="3" s="1"/>
  <c r="AB3" i="1"/>
  <c r="AC5" i="3" s="1"/>
  <c r="Z22" i="3" s="1"/>
  <c r="AF3" i="1"/>
  <c r="AC19" i="3" s="1"/>
  <c r="Z31" i="3" s="1"/>
  <c r="AA3" i="1"/>
  <c r="AC9" i="3" s="1"/>
  <c r="Z29" i="3" s="1"/>
  <c r="AD3" i="1"/>
  <c r="AC10" i="3" s="1"/>
  <c r="Z27" i="3" s="1"/>
  <c r="AG3" i="1"/>
  <c r="AC6" i="3" s="1"/>
  <c r="Z25" i="3" s="1"/>
  <c r="AR267" i="1"/>
  <c r="AR266" i="1"/>
  <c r="AC42" i="3" s="1"/>
  <c r="N267" i="1"/>
  <c r="N266" i="1"/>
  <c r="N15" i="3" s="1"/>
  <c r="U270" i="1"/>
  <c r="U269" i="1"/>
  <c r="N49" i="3" s="1"/>
  <c r="U267" i="1"/>
  <c r="U266" i="1"/>
  <c r="N39" i="3" s="1"/>
  <c r="AU267" i="1"/>
  <c r="AU266" i="1"/>
  <c r="AC45" i="3" s="1"/>
  <c r="AM267" i="1"/>
  <c r="AM266" i="1"/>
  <c r="AC40" i="3" s="1"/>
  <c r="AJ267" i="1"/>
  <c r="AJ266" i="1"/>
  <c r="AC14" i="3" s="1"/>
  <c r="AB267" i="1"/>
  <c r="AB266" i="1"/>
  <c r="AC11" i="3" s="1"/>
  <c r="R267" i="1"/>
  <c r="R266" i="1"/>
  <c r="N14" i="3" s="1"/>
  <c r="M270" i="1"/>
  <c r="M269" i="1"/>
  <c r="N16" i="3" s="1"/>
  <c r="M267" i="1"/>
  <c r="M266" i="1"/>
  <c r="N12" i="3" s="1"/>
  <c r="AL267" i="1"/>
  <c r="AL266" i="1"/>
  <c r="AC46" i="3" s="1"/>
  <c r="Y270" i="1"/>
  <c r="Y269" i="1"/>
  <c r="N45" i="3" s="1"/>
  <c r="T273" i="1"/>
  <c r="T272" i="1"/>
  <c r="N53" i="3" s="1"/>
  <c r="T270" i="1"/>
  <c r="T269" i="1"/>
  <c r="N48" i="3" s="1"/>
  <c r="T267" i="1"/>
  <c r="T266" i="1"/>
  <c r="N46" i="3" s="1"/>
  <c r="AM270" i="1"/>
  <c r="AM269" i="1"/>
  <c r="AC43" i="3" s="1"/>
  <c r="X409" i="2"/>
  <c r="X408" i="2"/>
  <c r="G56" i="3" s="1"/>
  <c r="Z59" i="3" l="1"/>
  <c r="AC34" i="3"/>
  <c r="Z58" i="3"/>
  <c r="AC54" i="3"/>
  <c r="Z65" i="3" s="1"/>
  <c r="AS267" i="1"/>
  <c r="AS266" i="1"/>
  <c r="AC41" i="3" s="1"/>
  <c r="O276" i="1" l="1"/>
  <c r="O275" i="1"/>
  <c r="O273" i="1"/>
  <c r="O272" i="1"/>
  <c r="N18" i="3"/>
  <c r="N17" i="3"/>
  <c r="V279" i="1"/>
  <c r="V278" i="1"/>
  <c r="N51" i="3" s="1"/>
  <c r="Y273" i="1"/>
  <c r="Y272" i="1"/>
  <c r="N50" i="3" s="1"/>
  <c r="U273" i="1"/>
  <c r="U272" i="1"/>
  <c r="N54" i="3" s="1"/>
  <c r="O412" i="2"/>
  <c r="O411" i="2"/>
  <c r="G19" i="3"/>
  <c r="O409" i="2"/>
  <c r="O408" i="2"/>
  <c r="G16" i="3"/>
  <c r="U409" i="2"/>
  <c r="U408" i="2"/>
  <c r="G52" i="3" s="1"/>
  <c r="T3" i="2"/>
  <c r="T4" i="2"/>
  <c r="U3" i="2"/>
  <c r="V3" i="2"/>
  <c r="W3" i="2"/>
  <c r="X3" i="2"/>
  <c r="Y3" i="2"/>
  <c r="U4" i="2"/>
  <c r="V4" i="2"/>
  <c r="W4" i="2"/>
  <c r="X4" i="2"/>
  <c r="Y4" i="2"/>
  <c r="G40" i="3"/>
  <c r="G36" i="3"/>
  <c r="G39" i="3"/>
  <c r="G34" i="3"/>
  <c r="G35" i="3"/>
  <c r="G37" i="3"/>
  <c r="K66" i="3"/>
  <c r="K63" i="3"/>
  <c r="K61" i="3"/>
  <c r="K62" i="3"/>
  <c r="K65" i="3"/>
  <c r="K64" i="3"/>
  <c r="V288" i="1"/>
  <c r="V287" i="1"/>
  <c r="N56" i="3"/>
  <c r="V285" i="1"/>
  <c r="V284" i="1"/>
  <c r="N55" i="3"/>
  <c r="V282" i="1"/>
  <c r="V281" i="1"/>
  <c r="N52" i="3"/>
  <c r="AJ270" i="1"/>
  <c r="AJ269" i="1"/>
  <c r="AC17" i="3"/>
  <c r="AH267" i="1"/>
  <c r="AH266" i="1"/>
  <c r="AC15" i="3"/>
  <c r="AA267" i="1"/>
  <c r="AA266" i="1"/>
  <c r="AC16" i="3"/>
  <c r="V421" i="2"/>
  <c r="V420" i="2"/>
  <c r="G57" i="3"/>
  <c r="V418" i="2"/>
  <c r="V417" i="2"/>
  <c r="G55" i="3"/>
  <c r="V415" i="2"/>
  <c r="V414" i="2"/>
  <c r="G51" i="3"/>
  <c r="V412" i="2"/>
  <c r="V411" i="2"/>
  <c r="G46" i="3"/>
  <c r="AU273" i="1"/>
  <c r="AU272" i="1"/>
  <c r="AC53" i="3"/>
  <c r="AM273" i="1"/>
  <c r="AM272" i="1"/>
  <c r="AC51" i="3"/>
  <c r="AU270" i="1"/>
  <c r="AU269" i="1"/>
  <c r="AC49" i="3"/>
  <c r="AS270" i="1"/>
  <c r="AS269" i="1"/>
  <c r="AC47" i="3"/>
  <c r="AL270" i="1"/>
  <c r="AL269" i="1"/>
  <c r="AC50" i="3"/>
  <c r="AI403" i="2"/>
  <c r="AI402" i="2"/>
  <c r="V17" i="3"/>
  <c r="AB403" i="2"/>
  <c r="AB402" i="2"/>
  <c r="V12" i="3"/>
  <c r="AT403" i="2"/>
  <c r="AT402" i="2"/>
  <c r="V49" i="3"/>
  <c r="AM406" i="2"/>
  <c r="AM405" i="2"/>
  <c r="V45" i="3"/>
  <c r="AM403" i="2"/>
  <c r="AM402" i="2"/>
  <c r="V41" i="3"/>
</calcChain>
</file>

<file path=xl/sharedStrings.xml><?xml version="1.0" encoding="utf-8"?>
<sst xmlns="http://schemas.openxmlformats.org/spreadsheetml/2006/main" count="3576" uniqueCount="952">
  <si>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</si>
  <si>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</si>
  <si>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</si>
  <si>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</si>
  <si>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</si>
  <si>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</si>
  <si>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</si>
  <si>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</si>
  <si>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</si>
  <si>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</si>
  <si>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</si>
  <si>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</si>
  <si>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</si>
  <si>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Race</t>
  </si>
  <si>
    <t>B-TEAM</t>
  </si>
  <si>
    <t>C-TEAM</t>
  </si>
  <si>
    <t>D-TEAM</t>
  </si>
  <si>
    <t>E-TEAM</t>
  </si>
  <si>
    <t>BRX</t>
  </si>
  <si>
    <t>HPX</t>
  </si>
  <si>
    <t>BSRC</t>
  </si>
  <si>
    <t>EDM</t>
  </si>
  <si>
    <t>SNH</t>
  </si>
  <si>
    <t>HRC</t>
  </si>
  <si>
    <t>FRE</t>
  </si>
  <si>
    <t>HRP</t>
  </si>
  <si>
    <t>* indicates 2nd claim runner</t>
  </si>
  <si>
    <t>SS</t>
  </si>
  <si>
    <t>Div</t>
  </si>
  <si>
    <t>Cat</t>
  </si>
  <si>
    <t>B&amp;D</t>
  </si>
  <si>
    <t>F-TEAM</t>
  </si>
  <si>
    <t>ROY</t>
  </si>
  <si>
    <t>SCOTT's TRAVEL MIDWEEK ROAD RACE LEAGUE - DIVISIONS 2 &amp; 3</t>
  </si>
  <si>
    <t>HRTC</t>
  </si>
  <si>
    <t>F</t>
  </si>
  <si>
    <t>M</t>
  </si>
  <si>
    <t>DAC</t>
  </si>
  <si>
    <t>RACE 1 - Stevenage 10k - Wednesday 15th May 2024</t>
  </si>
  <si>
    <t>WJ</t>
  </si>
  <si>
    <t>GCR</t>
  </si>
  <si>
    <t>EC</t>
  </si>
  <si>
    <t>2024 MID WEEK LEAGUE sponsored by</t>
  </si>
  <si>
    <t>OPEN</t>
  </si>
  <si>
    <t>VETS</t>
  </si>
  <si>
    <t>Dacorum AC</t>
  </si>
  <si>
    <t>Garden City Runners</t>
  </si>
  <si>
    <t>Hitchin Running Club</t>
  </si>
  <si>
    <t>Royston Runners</t>
  </si>
  <si>
    <t>Ware Joggers</t>
  </si>
  <si>
    <t>Barnet &amp; District AC</t>
  </si>
  <si>
    <t>Broxbourne Runners</t>
  </si>
  <si>
    <t>Bishop Stortford Running Club</t>
  </si>
  <si>
    <t>Enfield Chasers</t>
  </si>
  <si>
    <t>Edmonton Running Club</t>
  </si>
  <si>
    <t>Freedom Tri</t>
  </si>
  <si>
    <t>Harpenden Arrows</t>
  </si>
  <si>
    <t>Herts Phoenix AC</t>
  </si>
  <si>
    <t>Stevenage &amp; North Herts AC</t>
  </si>
  <si>
    <t>Stevenage Striders</t>
  </si>
  <si>
    <t>B&amp;D 'B'</t>
  </si>
  <si>
    <t>DAC 'B'</t>
  </si>
  <si>
    <t>GCR 'B'</t>
  </si>
  <si>
    <t>HRC 'B'</t>
  </si>
  <si>
    <t>ROY 'B'</t>
  </si>
  <si>
    <t>WJ 'B'</t>
  </si>
  <si>
    <t>OVERALL</t>
  </si>
  <si>
    <t>VET MEN</t>
  </si>
  <si>
    <t>VET WOMEN</t>
  </si>
  <si>
    <t>BSRC 'B'</t>
  </si>
  <si>
    <t>HRTC 'B'</t>
  </si>
  <si>
    <t>SS 'B'</t>
  </si>
  <si>
    <t>Ella</t>
  </si>
  <si>
    <t>Odell</t>
  </si>
  <si>
    <t>S</t>
  </si>
  <si>
    <t>Zoe</t>
  </si>
  <si>
    <t>Hewitson</t>
  </si>
  <si>
    <t>Josephine</t>
  </si>
  <si>
    <t>Edmunds</t>
  </si>
  <si>
    <t>Alice</t>
  </si>
  <si>
    <t>Littler</t>
  </si>
  <si>
    <t>Sydney</t>
  </si>
  <si>
    <t>Barfield</t>
  </si>
  <si>
    <t>Katharine</t>
  </si>
  <si>
    <t>Farrell</t>
  </si>
  <si>
    <t>Stephanie</t>
  </si>
  <si>
    <t>Harrison</t>
  </si>
  <si>
    <t>Robyn</t>
  </si>
  <si>
    <t>Lucy</t>
  </si>
  <si>
    <t>Walduck</t>
  </si>
  <si>
    <t>Amber-Leigh</t>
  </si>
  <si>
    <t>Marvin</t>
  </si>
  <si>
    <t>Alex</t>
  </si>
  <si>
    <t>Faulkner</t>
  </si>
  <si>
    <t>Charlotte</t>
  </si>
  <si>
    <t>Michael</t>
  </si>
  <si>
    <t>Celia</t>
  </si>
  <si>
    <t>Usero-Navarro</t>
  </si>
  <si>
    <t>Kathryn</t>
  </si>
  <si>
    <t>Ellis</t>
  </si>
  <si>
    <t>Sarah</t>
  </si>
  <si>
    <t>Ralphs</t>
  </si>
  <si>
    <t>Rosie</t>
  </si>
  <si>
    <t>Atkins</t>
  </si>
  <si>
    <t>Annabelle</t>
  </si>
  <si>
    <t>White</t>
  </si>
  <si>
    <t>Thompson</t>
  </si>
  <si>
    <t>Agnes</t>
  </si>
  <si>
    <t>Jacobs</t>
  </si>
  <si>
    <t>De'Ath</t>
  </si>
  <si>
    <t>Eloise</t>
  </si>
  <si>
    <t>Lockyer</t>
  </si>
  <si>
    <t>Amy</t>
  </si>
  <si>
    <t>Wharmby</t>
  </si>
  <si>
    <t>Deas</t>
  </si>
  <si>
    <t>Nicola</t>
  </si>
  <si>
    <t>Guy</t>
  </si>
  <si>
    <t>Katy</t>
  </si>
  <si>
    <t>Woodward</t>
  </si>
  <si>
    <t>V 35</t>
  </si>
  <si>
    <t>Hannah</t>
  </si>
  <si>
    <t>Turner</t>
  </si>
  <si>
    <t>V 45</t>
  </si>
  <si>
    <t>Martha</t>
  </si>
  <si>
    <t>Hall</t>
  </si>
  <si>
    <t>Karen</t>
  </si>
  <si>
    <t>Murphy</t>
  </si>
  <si>
    <t>V 55</t>
  </si>
  <si>
    <t>Stephens</t>
  </si>
  <si>
    <t>Victoria</t>
  </si>
  <si>
    <t>Coleman</t>
  </si>
  <si>
    <t>Katrina</t>
  </si>
  <si>
    <t>Dobson</t>
  </si>
  <si>
    <t>Joanne</t>
  </si>
  <si>
    <t>Kent</t>
  </si>
  <si>
    <t>Caroline</t>
  </si>
  <si>
    <t>Hale</t>
  </si>
  <si>
    <t>Roberts</t>
  </si>
  <si>
    <t>V 65</t>
  </si>
  <si>
    <t>Anthea</t>
  </si>
  <si>
    <t>Francis</t>
  </si>
  <si>
    <t>Julia</t>
  </si>
  <si>
    <t>Wiper</t>
  </si>
  <si>
    <t>Rebecca</t>
  </si>
  <si>
    <t>Barden</t>
  </si>
  <si>
    <t>Iles</t>
  </si>
  <si>
    <t>Findlay</t>
  </si>
  <si>
    <t>Beverley</t>
  </si>
  <si>
    <t>McLees</t>
  </si>
  <si>
    <t>Samantha</t>
  </si>
  <si>
    <t>Sullivan</t>
  </si>
  <si>
    <t>Veronica</t>
  </si>
  <si>
    <t>Shadbolt</t>
  </si>
  <si>
    <t>Tiffany</t>
  </si>
  <si>
    <t>Parr</t>
  </si>
  <si>
    <t>Aimee</t>
  </si>
  <si>
    <t>Peacock</t>
  </si>
  <si>
    <t>Moffatt</t>
  </si>
  <si>
    <t>Tilley</t>
  </si>
  <si>
    <t>Louise</t>
  </si>
  <si>
    <t>Burr</t>
  </si>
  <si>
    <t>Jana</t>
  </si>
  <si>
    <t>Jilkova</t>
  </si>
  <si>
    <t>Asa</t>
  </si>
  <si>
    <t>Grout</t>
  </si>
  <si>
    <t>Tina</t>
  </si>
  <si>
    <t>Le</t>
  </si>
  <si>
    <t>Oliver</t>
  </si>
  <si>
    <t>Carey</t>
  </si>
  <si>
    <t>Felicity</t>
  </si>
  <si>
    <t>Wadley</t>
  </si>
  <si>
    <t>Cate</t>
  </si>
  <si>
    <t>Campany</t>
  </si>
  <si>
    <t>Halina</t>
  </si>
  <si>
    <t>Wojslaw-Cyprowska</t>
  </si>
  <si>
    <t>Kate</t>
  </si>
  <si>
    <t>Hawks</t>
  </si>
  <si>
    <t>Jemina</t>
  </si>
  <si>
    <t>Punni</t>
  </si>
  <si>
    <t xml:space="preserve">Anita </t>
  </si>
  <si>
    <t xml:space="preserve">Weltz </t>
  </si>
  <si>
    <t>Healy</t>
  </si>
  <si>
    <t>Durston</t>
  </si>
  <si>
    <t>Sophie</t>
  </si>
  <si>
    <t>Packman</t>
  </si>
  <si>
    <t>Ruth</t>
  </si>
  <si>
    <t>Nye</t>
  </si>
  <si>
    <t>Taylor</t>
  </si>
  <si>
    <t>Adrienn</t>
  </si>
  <si>
    <t>Fricksa Nagy</t>
  </si>
  <si>
    <t>Anna</t>
  </si>
  <si>
    <t>Lillie</t>
  </si>
  <si>
    <t>Michelle</t>
  </si>
  <si>
    <t>Cross</t>
  </si>
  <si>
    <t>Davina</t>
  </si>
  <si>
    <t>Gutteridge</t>
  </si>
  <si>
    <t>Melanie</t>
  </si>
  <si>
    <t>Blackaby</t>
  </si>
  <si>
    <t>Barbara</t>
  </si>
  <si>
    <t>Kubis-Labiak</t>
  </si>
  <si>
    <t>Teresa</t>
  </si>
  <si>
    <t>Weedon</t>
  </si>
  <si>
    <t>Griffin</t>
  </si>
  <si>
    <t>Gemma</t>
  </si>
  <si>
    <t>Charville</t>
  </si>
  <si>
    <t>Elodie</t>
  </si>
  <si>
    <t>Moakes</t>
  </si>
  <si>
    <t>Chapman</t>
  </si>
  <si>
    <t>Lisa</t>
  </si>
  <si>
    <t>Carolyn</t>
  </si>
  <si>
    <t>Reid</t>
  </si>
  <si>
    <t>Mandy</t>
  </si>
  <si>
    <t>Jackson</t>
  </si>
  <si>
    <t>Emma</t>
  </si>
  <si>
    <t>Salmon</t>
  </si>
  <si>
    <t>Nikki</t>
  </si>
  <si>
    <t>Cowen</t>
  </si>
  <si>
    <t>Kirsty</t>
  </si>
  <si>
    <t>Johnstone</t>
  </si>
  <si>
    <t>Hayley</t>
  </si>
  <si>
    <t>Connolly</t>
  </si>
  <si>
    <t>Amanda</t>
  </si>
  <si>
    <t>Violet</t>
  </si>
  <si>
    <t>Maggie</t>
  </si>
  <si>
    <t>Wright</t>
  </si>
  <si>
    <t>Helen</t>
  </si>
  <si>
    <t>Graves</t>
  </si>
  <si>
    <t>Geraldine</t>
  </si>
  <si>
    <t>Stapleton</t>
  </si>
  <si>
    <t>Gilligan</t>
  </si>
  <si>
    <t>Sharon</t>
  </si>
  <si>
    <t>Threlfall</t>
  </si>
  <si>
    <t>Becca</t>
  </si>
  <si>
    <t>Sandison</t>
  </si>
  <si>
    <t>Jennifer</t>
  </si>
  <si>
    <t>Williams</t>
  </si>
  <si>
    <t>Tracey</t>
  </si>
  <si>
    <t>Deeks</t>
  </si>
  <si>
    <t>Maria</t>
  </si>
  <si>
    <t>Waite</t>
  </si>
  <si>
    <t>Penny</t>
  </si>
  <si>
    <t>Maloney</t>
  </si>
  <si>
    <t>Kasia</t>
  </si>
  <si>
    <t>Kotulska*</t>
  </si>
  <si>
    <t>Merrigan</t>
  </si>
  <si>
    <t>Elaine</t>
  </si>
  <si>
    <t>Moore</t>
  </si>
  <si>
    <t>Chrissy</t>
  </si>
  <si>
    <t>Johnson</t>
  </si>
  <si>
    <t>Carol</t>
  </si>
  <si>
    <t>Jo C</t>
  </si>
  <si>
    <t>Grant</t>
  </si>
  <si>
    <t>Hoa</t>
  </si>
  <si>
    <t>Brown</t>
  </si>
  <si>
    <t>Lynsay</t>
  </si>
  <si>
    <t>Evans</t>
  </si>
  <si>
    <t>King</t>
  </si>
  <si>
    <t>Tracy</t>
  </si>
  <si>
    <t>Brennan</t>
  </si>
  <si>
    <t>Wass</t>
  </si>
  <si>
    <t>Murray</t>
  </si>
  <si>
    <t>Russell</t>
  </si>
  <si>
    <t>Christy</t>
  </si>
  <si>
    <t xml:space="preserve">Van Maanenberg </t>
  </si>
  <si>
    <t>Tang</t>
  </si>
  <si>
    <t>Rosamond</t>
  </si>
  <si>
    <t>De La Bertauche</t>
  </si>
  <si>
    <t>Mary</t>
  </si>
  <si>
    <t>Yvonne</t>
  </si>
  <si>
    <t>Jones</t>
  </si>
  <si>
    <t>Alida</t>
  </si>
  <si>
    <t>Preis</t>
  </si>
  <si>
    <t>Alison</t>
  </si>
  <si>
    <t>Meaden</t>
  </si>
  <si>
    <t>Paterson</t>
  </si>
  <si>
    <t>Clare</t>
  </si>
  <si>
    <t>Grover</t>
  </si>
  <si>
    <t>Maureen</t>
  </si>
  <si>
    <t>Hurt</t>
  </si>
  <si>
    <t>Danielle</t>
  </si>
  <si>
    <t>Makewell</t>
  </si>
  <si>
    <t>Thippi</t>
  </si>
  <si>
    <t>Rashleith</t>
  </si>
  <si>
    <t>Claron</t>
  </si>
  <si>
    <t>Riviere</t>
  </si>
  <si>
    <t>Anne</t>
  </si>
  <si>
    <t>Wood</t>
  </si>
  <si>
    <t>Claire</t>
  </si>
  <si>
    <t>McGowan</t>
  </si>
  <si>
    <t>Horner</t>
  </si>
  <si>
    <t>Bernadette</t>
  </si>
  <si>
    <t>newby</t>
  </si>
  <si>
    <t>O'Dwyer</t>
  </si>
  <si>
    <t>Anneli</t>
  </si>
  <si>
    <t>Sydenham</t>
  </si>
  <si>
    <t>Jane</t>
  </si>
  <si>
    <t>Molloy</t>
  </si>
  <si>
    <t>Willow</t>
  </si>
  <si>
    <t>Gibson</t>
  </si>
  <si>
    <t>Tendy</t>
  </si>
  <si>
    <t>St Francis</t>
  </si>
  <si>
    <t>B&amp;D 'C'</t>
  </si>
  <si>
    <t>GCR 'C'</t>
  </si>
  <si>
    <t>GCR 'D'</t>
  </si>
  <si>
    <t>GCR 'E'</t>
  </si>
  <si>
    <t>G-TEAM</t>
  </si>
  <si>
    <t>H-TEAM</t>
  </si>
  <si>
    <t>I-TEAM</t>
  </si>
  <si>
    <t>DAC 'C'</t>
  </si>
  <si>
    <t>WJ 'C'</t>
  </si>
  <si>
    <t>B&amp;D 'D'</t>
  </si>
  <si>
    <t>DAC 'D'</t>
  </si>
  <si>
    <t>WJ 'D'</t>
  </si>
  <si>
    <t>GCR 'F'</t>
  </si>
  <si>
    <t>GCR 'G'</t>
  </si>
  <si>
    <t>GCR 'H'</t>
  </si>
  <si>
    <t>GCR 'I'</t>
  </si>
  <si>
    <t>Waddington</t>
  </si>
  <si>
    <t>Jack</t>
  </si>
  <si>
    <t>Parslow</t>
  </si>
  <si>
    <t>Liam</t>
  </si>
  <si>
    <t>Struwe</t>
  </si>
  <si>
    <t>Edward</t>
  </si>
  <si>
    <t>Fraser</t>
  </si>
  <si>
    <t>Isaac</t>
  </si>
  <si>
    <t>Charlton</t>
  </si>
  <si>
    <t>Douglas</t>
  </si>
  <si>
    <t>Matthew</t>
  </si>
  <si>
    <t>Cottiss</t>
  </si>
  <si>
    <t>Alexander</t>
  </si>
  <si>
    <t>Horton</t>
  </si>
  <si>
    <t>Chris</t>
  </si>
  <si>
    <t>Baylis</t>
  </si>
  <si>
    <t>Timothy</t>
  </si>
  <si>
    <t>Brignall</t>
  </si>
  <si>
    <t>Tim</t>
  </si>
  <si>
    <t>Jones*</t>
  </si>
  <si>
    <t>David</t>
  </si>
  <si>
    <t>Craddock</t>
  </si>
  <si>
    <t>James</t>
  </si>
  <si>
    <t>Huish</t>
  </si>
  <si>
    <t>Mark</t>
  </si>
  <si>
    <t>Baines*</t>
  </si>
  <si>
    <t>Wes</t>
  </si>
  <si>
    <t>Tom</t>
  </si>
  <si>
    <t>Quinn</t>
  </si>
  <si>
    <t>Danny</t>
  </si>
  <si>
    <t>Figg</t>
  </si>
  <si>
    <t>William</t>
  </si>
  <si>
    <t>Caunce</t>
  </si>
  <si>
    <t>Bass</t>
  </si>
  <si>
    <t>Peter</t>
  </si>
  <si>
    <t>Males</t>
  </si>
  <si>
    <t>Daniel</t>
  </si>
  <si>
    <t>Pudner</t>
  </si>
  <si>
    <t>Charlie</t>
  </si>
  <si>
    <t>Nehil</t>
  </si>
  <si>
    <t>Lavey-Khan</t>
  </si>
  <si>
    <t>Joe</t>
  </si>
  <si>
    <t>Ansbro</t>
  </si>
  <si>
    <t>Jamie</t>
  </si>
  <si>
    <t>Rose</t>
  </si>
  <si>
    <t>Marschalek</t>
  </si>
  <si>
    <t>Matt</t>
  </si>
  <si>
    <t>Baker</t>
  </si>
  <si>
    <t xml:space="preserve">Owen </t>
  </si>
  <si>
    <t xml:space="preserve">Jones </t>
  </si>
  <si>
    <t>Rhys</t>
  </si>
  <si>
    <t>Rowlands</t>
  </si>
  <si>
    <t>Niall</t>
  </si>
  <si>
    <t>Holden</t>
  </si>
  <si>
    <t>Hobson</t>
  </si>
  <si>
    <t>Thomas</t>
  </si>
  <si>
    <t>Buzzard</t>
  </si>
  <si>
    <t>Cook</t>
  </si>
  <si>
    <t>Callum</t>
  </si>
  <si>
    <t>Hare</t>
  </si>
  <si>
    <t>Darral</t>
  </si>
  <si>
    <t>Watson</t>
  </si>
  <si>
    <t>Walters</t>
  </si>
  <si>
    <t>Stefan</t>
  </si>
  <si>
    <t>Gauntlett</t>
  </si>
  <si>
    <t>Chun</t>
  </si>
  <si>
    <t>Ng</t>
  </si>
  <si>
    <t>Andrew</t>
  </si>
  <si>
    <t>Kavanagh</t>
  </si>
  <si>
    <t>Dom</t>
  </si>
  <si>
    <t>Ben</t>
  </si>
  <si>
    <t>Will</t>
  </si>
  <si>
    <t>Morris</t>
  </si>
  <si>
    <t>Jonathan</t>
  </si>
  <si>
    <t>Foan</t>
  </si>
  <si>
    <t xml:space="preserve">Matt </t>
  </si>
  <si>
    <t>Cooke</t>
  </si>
  <si>
    <t>Gordon</t>
  </si>
  <si>
    <t>Germany</t>
  </si>
  <si>
    <t>Harry</t>
  </si>
  <si>
    <t>Gillan</t>
  </si>
  <si>
    <t>Wackett</t>
  </si>
  <si>
    <t>Bradley</t>
  </si>
  <si>
    <t>Singer</t>
  </si>
  <si>
    <t>Hitch</t>
  </si>
  <si>
    <t>Luke</t>
  </si>
  <si>
    <t>Waller</t>
  </si>
  <si>
    <t>Hockley</t>
  </si>
  <si>
    <t>Kyle</t>
  </si>
  <si>
    <t>Appleby</t>
  </si>
  <si>
    <t>Poole</t>
  </si>
  <si>
    <t xml:space="preserve">Marc </t>
  </si>
  <si>
    <t>Pearce</t>
  </si>
  <si>
    <t>Miles</t>
  </si>
  <si>
    <t>Hubbard</t>
  </si>
  <si>
    <t>U 20</t>
  </si>
  <si>
    <t>Beecroft</t>
  </si>
  <si>
    <t>V 40</t>
  </si>
  <si>
    <t>Kevin</t>
  </si>
  <si>
    <t>Sambridge</t>
  </si>
  <si>
    <t>V 50</t>
  </si>
  <si>
    <t>Marriott</t>
  </si>
  <si>
    <t>Nick</t>
  </si>
  <si>
    <t>Axam</t>
  </si>
  <si>
    <t>Bruce</t>
  </si>
  <si>
    <t>Judge</t>
  </si>
  <si>
    <t>Fradley</t>
  </si>
  <si>
    <t>Denselow</t>
  </si>
  <si>
    <t>Harvey</t>
  </si>
  <si>
    <t>Ryan</t>
  </si>
  <si>
    <t>De Vooght-Johnson</t>
  </si>
  <si>
    <t xml:space="preserve">Ian </t>
  </si>
  <si>
    <t>Harpur</t>
  </si>
  <si>
    <t xml:space="preserve">Calvin </t>
  </si>
  <si>
    <t>Wu</t>
  </si>
  <si>
    <t>McInerney</t>
  </si>
  <si>
    <t>Dungate</t>
  </si>
  <si>
    <t xml:space="preserve">Graeme </t>
  </si>
  <si>
    <t>McSorley</t>
  </si>
  <si>
    <t>Richard</t>
  </si>
  <si>
    <t>Leese</t>
  </si>
  <si>
    <t>Eland</t>
  </si>
  <si>
    <t>Cummings</t>
  </si>
  <si>
    <t>Adrian</t>
  </si>
  <si>
    <t>Mason*</t>
  </si>
  <si>
    <t>V 60</t>
  </si>
  <si>
    <t xml:space="preserve">Adam </t>
  </si>
  <si>
    <t>Martin</t>
  </si>
  <si>
    <t>Mitchell</t>
  </si>
  <si>
    <t>Branham</t>
  </si>
  <si>
    <t>Gareth</t>
  </si>
  <si>
    <t>Pitt</t>
  </si>
  <si>
    <t>Simon</t>
  </si>
  <si>
    <t>Townsend</t>
  </si>
  <si>
    <t>Sam</t>
  </si>
  <si>
    <t>McKenzie</t>
  </si>
  <si>
    <t>Nicholas</t>
  </si>
  <si>
    <t>Summers</t>
  </si>
  <si>
    <t>Adam</t>
  </si>
  <si>
    <t>Steve</t>
  </si>
  <si>
    <t>Ellerd-Elliott</t>
  </si>
  <si>
    <t>Darren</t>
  </si>
  <si>
    <t>Purchase</t>
  </si>
  <si>
    <t>Garth</t>
  </si>
  <si>
    <t>Graham</t>
  </si>
  <si>
    <t>Hill</t>
  </si>
  <si>
    <t>Dave</t>
  </si>
  <si>
    <t>Fellowes</t>
  </si>
  <si>
    <t>Andy</t>
  </si>
  <si>
    <t>Gittins</t>
  </si>
  <si>
    <t>Kitchener</t>
  </si>
  <si>
    <t>Mike</t>
  </si>
  <si>
    <t>Russell*</t>
  </si>
  <si>
    <t>Alan</t>
  </si>
  <si>
    <t>Carr</t>
  </si>
  <si>
    <t>Ahern</t>
  </si>
  <si>
    <t>Robin</t>
  </si>
  <si>
    <t>Newby</t>
  </si>
  <si>
    <t>Gilder</t>
  </si>
  <si>
    <t>Kelvin</t>
  </si>
  <si>
    <t>Koloko</t>
  </si>
  <si>
    <t>Higgs</t>
  </si>
  <si>
    <t>Brian</t>
  </si>
  <si>
    <t>Stephen</t>
  </si>
  <si>
    <t>Lake</t>
  </si>
  <si>
    <t>Biggs</t>
  </si>
  <si>
    <t>Schilling</t>
  </si>
  <si>
    <t>Argent*</t>
  </si>
  <si>
    <t>Nigel</t>
  </si>
  <si>
    <t>Cavill</t>
  </si>
  <si>
    <t>Casey</t>
  </si>
  <si>
    <t>John</t>
  </si>
  <si>
    <t>McDowall</t>
  </si>
  <si>
    <t>Paul</t>
  </si>
  <si>
    <t>Van der Walt</t>
  </si>
  <si>
    <t>Phil</t>
  </si>
  <si>
    <t>Earle</t>
  </si>
  <si>
    <t>Robert</t>
  </si>
  <si>
    <t>Scott</t>
  </si>
  <si>
    <t>Justin</t>
  </si>
  <si>
    <t>Stuart</t>
  </si>
  <si>
    <t>Bailey</t>
  </si>
  <si>
    <t>Sean</t>
  </si>
  <si>
    <t>Bowen</t>
  </si>
  <si>
    <t>Grahame</t>
  </si>
  <si>
    <t>Davies</t>
  </si>
  <si>
    <t>Lee</t>
  </si>
  <si>
    <t>Mansfield</t>
  </si>
  <si>
    <t>Somerset</t>
  </si>
  <si>
    <t>Southgate</t>
  </si>
  <si>
    <t>Lennon</t>
  </si>
  <si>
    <t>Goldman</t>
  </si>
  <si>
    <t>Valaydon</t>
  </si>
  <si>
    <t>Holt</t>
  </si>
  <si>
    <t>Gavin</t>
  </si>
  <si>
    <t>Asea</t>
  </si>
  <si>
    <t>Ivie</t>
  </si>
  <si>
    <t>Costa</t>
  </si>
  <si>
    <t>Sanz</t>
  </si>
  <si>
    <t>Trevor</t>
  </si>
  <si>
    <t>Morgan</t>
  </si>
  <si>
    <t>Ross</t>
  </si>
  <si>
    <t>Young</t>
  </si>
  <si>
    <t>Pattman</t>
  </si>
  <si>
    <t>Mowles</t>
  </si>
  <si>
    <t>Wall</t>
  </si>
  <si>
    <t>Watts</t>
  </si>
  <si>
    <t>Martyn</t>
  </si>
  <si>
    <t>Perrin</t>
  </si>
  <si>
    <t>Jerry</t>
  </si>
  <si>
    <t>Bryan</t>
  </si>
  <si>
    <t>Earl</t>
  </si>
  <si>
    <t>Desmond</t>
  </si>
  <si>
    <t>V 70</t>
  </si>
  <si>
    <t>Philip</t>
  </si>
  <si>
    <t>Pugh</t>
  </si>
  <si>
    <t>Rob</t>
  </si>
  <si>
    <t>Dilley</t>
  </si>
  <si>
    <t>Stevens</t>
  </si>
  <si>
    <t>Fuller</t>
  </si>
  <si>
    <t xml:space="preserve">Nicholas </t>
  </si>
  <si>
    <t>Maury</t>
  </si>
  <si>
    <t>Randall</t>
  </si>
  <si>
    <t>Whiting</t>
  </si>
  <si>
    <t>Malzer*</t>
  </si>
  <si>
    <t>Haynes</t>
  </si>
  <si>
    <t>Atkinson</t>
  </si>
  <si>
    <t>Lewis</t>
  </si>
  <si>
    <t>Gatens</t>
  </si>
  <si>
    <t>Aitchison</t>
  </si>
  <si>
    <t>Jim</t>
  </si>
  <si>
    <t>Forrester</t>
  </si>
  <si>
    <t>Kerr</t>
  </si>
  <si>
    <t>Roger</t>
  </si>
  <si>
    <t>Adey</t>
  </si>
  <si>
    <t>Oughton</t>
  </si>
  <si>
    <t>Hacking</t>
  </si>
  <si>
    <t>Dinesh</t>
  </si>
  <si>
    <t>Kadam</t>
  </si>
  <si>
    <t>Notton</t>
  </si>
  <si>
    <t>Duncan</t>
  </si>
  <si>
    <t>Godfrey</t>
  </si>
  <si>
    <t>Johan</t>
  </si>
  <si>
    <t>Sidney</t>
  </si>
  <si>
    <t>Valentine</t>
  </si>
  <si>
    <t>Aiden</t>
  </si>
  <si>
    <t>Dwyer</t>
  </si>
  <si>
    <t>Christopher</t>
  </si>
  <si>
    <t>Ganney</t>
  </si>
  <si>
    <t>Brad</t>
  </si>
  <si>
    <t>Smith</t>
  </si>
  <si>
    <t>Wiggins</t>
  </si>
  <si>
    <t>Mustafa</t>
  </si>
  <si>
    <t>Readdie</t>
  </si>
  <si>
    <t>Rafferty</t>
  </si>
  <si>
    <t>Butt</t>
  </si>
  <si>
    <t>Dan</t>
  </si>
  <si>
    <t>Robinson</t>
  </si>
  <si>
    <t>Peche</t>
  </si>
  <si>
    <t>Les</t>
  </si>
  <si>
    <t>Darley</t>
  </si>
  <si>
    <t>Antonio</t>
  </si>
  <si>
    <t>Lombardo</t>
  </si>
  <si>
    <t>Keith</t>
  </si>
  <si>
    <t>McLellan</t>
  </si>
  <si>
    <t>McGurk</t>
  </si>
  <si>
    <t>Byrne</t>
  </si>
  <si>
    <t>Clive</t>
  </si>
  <si>
    <t>Jacob</t>
  </si>
  <si>
    <t>Kallergis</t>
  </si>
  <si>
    <t>Leger</t>
  </si>
  <si>
    <t>Sanjay</t>
  </si>
  <si>
    <t>Roy</t>
  </si>
  <si>
    <t>Joyce</t>
  </si>
  <si>
    <t>Scutt</t>
  </si>
  <si>
    <t>Arnie</t>
  </si>
  <si>
    <t>Parmar</t>
  </si>
  <si>
    <t>Robbins</t>
  </si>
  <si>
    <t>Goosetree</t>
  </si>
  <si>
    <t>Eric</t>
  </si>
  <si>
    <t>Stigwood</t>
  </si>
  <si>
    <t>Ken</t>
  </si>
  <si>
    <t>Perry</t>
  </si>
  <si>
    <t>Colin</t>
  </si>
  <si>
    <t>Naman</t>
  </si>
  <si>
    <t>Wayne</t>
  </si>
  <si>
    <t>Aylott</t>
  </si>
  <si>
    <t>Plumber</t>
  </si>
  <si>
    <t>ROY 'C'</t>
  </si>
  <si>
    <t>ROY 'D'</t>
  </si>
  <si>
    <t>Gregorie</t>
  </si>
  <si>
    <t>Elidh</t>
  </si>
  <si>
    <t>Malcolm*</t>
  </si>
  <si>
    <t>Alicia</t>
  </si>
  <si>
    <t>Found</t>
  </si>
  <si>
    <t>Maddy</t>
  </si>
  <si>
    <t>Henderson</t>
  </si>
  <si>
    <t>Chloe</t>
  </si>
  <si>
    <t>Tory</t>
  </si>
  <si>
    <t>Foot</t>
  </si>
  <si>
    <t>Caoimhe</t>
  </si>
  <si>
    <t>Agnew</t>
  </si>
  <si>
    <t>Wager</t>
  </si>
  <si>
    <t>Towsey</t>
  </si>
  <si>
    <t>Pickard</t>
  </si>
  <si>
    <t>Ellie</t>
  </si>
  <si>
    <t>Wiseman</t>
  </si>
  <si>
    <t>Bethan</t>
  </si>
  <si>
    <t>Jessica</t>
  </si>
  <si>
    <t>Ives-Keeler</t>
  </si>
  <si>
    <t>Marshall</t>
  </si>
  <si>
    <t>Fresco-Sumner</t>
  </si>
  <si>
    <t>Esther</t>
  </si>
  <si>
    <t>Dixon</t>
  </si>
  <si>
    <t>Remy</t>
  </si>
  <si>
    <t>Knowles</t>
  </si>
  <si>
    <t xml:space="preserve">Caitlin </t>
  </si>
  <si>
    <t>Gushi</t>
  </si>
  <si>
    <t>Hunjan</t>
  </si>
  <si>
    <t>O'Donnell</t>
  </si>
  <si>
    <t>Mowbray</t>
  </si>
  <si>
    <t>Melissa</t>
  </si>
  <si>
    <t>Tanti</t>
  </si>
  <si>
    <t>Jess</t>
  </si>
  <si>
    <t>Budd</t>
  </si>
  <si>
    <t>Ellen</t>
  </si>
  <si>
    <t>Ilott</t>
  </si>
  <si>
    <t>Elizabeth</t>
  </si>
  <si>
    <t>Gyetvai</t>
  </si>
  <si>
    <t>Dunnell</t>
  </si>
  <si>
    <t>Tabitha</t>
  </si>
  <si>
    <t>Woodhouse</t>
  </si>
  <si>
    <t>Abigail</t>
  </si>
  <si>
    <t>Manson</t>
  </si>
  <si>
    <t>Storm</t>
  </si>
  <si>
    <t>Lily</t>
  </si>
  <si>
    <t>Isabel</t>
  </si>
  <si>
    <t>Green</t>
  </si>
  <si>
    <t>Katie-Claire</t>
  </si>
  <si>
    <t>Lloyd</t>
  </si>
  <si>
    <t>Catherine</t>
  </si>
  <si>
    <t>Ridge</t>
  </si>
  <si>
    <t>McIlvenna*</t>
  </si>
  <si>
    <t>Dora</t>
  </si>
  <si>
    <t>Scavello</t>
  </si>
  <si>
    <t>Rachel</t>
  </si>
  <si>
    <t>Dervish</t>
  </si>
  <si>
    <t>Joanna</t>
  </si>
  <si>
    <t>Jurd</t>
  </si>
  <si>
    <t>Donna</t>
  </si>
  <si>
    <t>Milton</t>
  </si>
  <si>
    <t>Fiona</t>
  </si>
  <si>
    <t>Hathaway</t>
  </si>
  <si>
    <t>Butler</t>
  </si>
  <si>
    <t>Audrey</t>
  </si>
  <si>
    <t>Zilliox</t>
  </si>
  <si>
    <t>Cathy</t>
  </si>
  <si>
    <t>Jeremiah</t>
  </si>
  <si>
    <t>Jan</t>
  </si>
  <si>
    <t>Hazirci</t>
  </si>
  <si>
    <t>Jo</t>
  </si>
  <si>
    <t>Lina</t>
  </si>
  <si>
    <t>Tzompova</t>
  </si>
  <si>
    <t>Barc</t>
  </si>
  <si>
    <t>Kerry</t>
  </si>
  <si>
    <t>Mavris</t>
  </si>
  <si>
    <t>Marie</t>
  </si>
  <si>
    <t>Loretta</t>
  </si>
  <si>
    <t>Blundell</t>
  </si>
  <si>
    <t>Megan</t>
  </si>
  <si>
    <t>Cootes</t>
  </si>
  <si>
    <t>Andrea</t>
  </si>
  <si>
    <t>Skidmore</t>
  </si>
  <si>
    <t>Satwick</t>
  </si>
  <si>
    <t>Hyde</t>
  </si>
  <si>
    <t>Rita</t>
  </si>
  <si>
    <t>Moran</t>
  </si>
  <si>
    <t>Burke</t>
  </si>
  <si>
    <t>Serena</t>
  </si>
  <si>
    <t>Beresford</t>
  </si>
  <si>
    <t>Christine</t>
  </si>
  <si>
    <t>Simmons</t>
  </si>
  <si>
    <t>Natalie</t>
  </si>
  <si>
    <t>Thornton</t>
  </si>
  <si>
    <t>Olu</t>
  </si>
  <si>
    <t>Gooden</t>
  </si>
  <si>
    <t>Becky</t>
  </si>
  <si>
    <t>Last</t>
  </si>
  <si>
    <t>Jenny</t>
  </si>
  <si>
    <t>Ingram-Tedd</t>
  </si>
  <si>
    <t>Thorpe</t>
  </si>
  <si>
    <t>Stacey</t>
  </si>
  <si>
    <t>Pallister</t>
  </si>
  <si>
    <t>Kelly</t>
  </si>
  <si>
    <t>McGill</t>
  </si>
  <si>
    <t>Sutherland</t>
  </si>
  <si>
    <t>Stratford</t>
  </si>
  <si>
    <t>Lynne</t>
  </si>
  <si>
    <t>Bignall</t>
  </si>
  <si>
    <t>Emily</t>
  </si>
  <si>
    <t>Morreale</t>
  </si>
  <si>
    <t>Spires</t>
  </si>
  <si>
    <t>Nixon</t>
  </si>
  <si>
    <t>Sandra</t>
  </si>
  <si>
    <t>Webber</t>
  </si>
  <si>
    <t>Brooks</t>
  </si>
  <si>
    <t>Anita</t>
  </si>
  <si>
    <t>Bullot</t>
  </si>
  <si>
    <t>Katka</t>
  </si>
  <si>
    <t xml:space="preserve">Laughton </t>
  </si>
  <si>
    <t>Masterson</t>
  </si>
  <si>
    <t>Aime</t>
  </si>
  <si>
    <t>Sutherill</t>
  </si>
  <si>
    <t>Laura</t>
  </si>
  <si>
    <t>Duffield</t>
  </si>
  <si>
    <t>Middleton</t>
  </si>
  <si>
    <t>Lauren</t>
  </si>
  <si>
    <t>Pegg</t>
  </si>
  <si>
    <t xml:space="preserve">Liversidge </t>
  </si>
  <si>
    <t>Frankie</t>
  </si>
  <si>
    <t>Gournay</t>
  </si>
  <si>
    <t>Reed</t>
  </si>
  <si>
    <t>Annie</t>
  </si>
  <si>
    <t>Charleen</t>
  </si>
  <si>
    <t>Tillotson</t>
  </si>
  <si>
    <t>Lindsey</t>
  </si>
  <si>
    <t>Stonebridge</t>
  </si>
  <si>
    <t>Simona</t>
  </si>
  <si>
    <t>Leadbetter</t>
  </si>
  <si>
    <t>Angie</t>
  </si>
  <si>
    <t>Hayes</t>
  </si>
  <si>
    <t>Stella</t>
  </si>
  <si>
    <t xml:space="preserve">Toresse </t>
  </si>
  <si>
    <t>Janet</t>
  </si>
  <si>
    <t>Howes</t>
  </si>
  <si>
    <t>V 75</t>
  </si>
  <si>
    <t>Debbie</t>
  </si>
  <si>
    <t>Mead</t>
  </si>
  <si>
    <t>Dutta</t>
  </si>
  <si>
    <t>Fay</t>
  </si>
  <si>
    <t>Dodgen</t>
  </si>
  <si>
    <t>Rhian</t>
  </si>
  <si>
    <t>Castle</t>
  </si>
  <si>
    <t>Wicks</t>
  </si>
  <si>
    <t>Brayshaw</t>
  </si>
  <si>
    <t>Chrissie</t>
  </si>
  <si>
    <t>Luella</t>
  </si>
  <si>
    <t>Cutler</t>
  </si>
  <si>
    <t>Gallagher</t>
  </si>
  <si>
    <t xml:space="preserve">Heasman </t>
  </si>
  <si>
    <t>Julie</t>
  </si>
  <si>
    <t>Horrocks</t>
  </si>
  <si>
    <t>Lianne</t>
  </si>
  <si>
    <t>Loosley</t>
  </si>
  <si>
    <t>Kay</t>
  </si>
  <si>
    <t>Ireland</t>
  </si>
  <si>
    <t>Pam</t>
  </si>
  <si>
    <t>Stanley</t>
  </si>
  <si>
    <t>Kirsten</t>
  </si>
  <si>
    <t>Jarvis</t>
  </si>
  <si>
    <t>Kinsella</t>
  </si>
  <si>
    <t>BRX 'B'</t>
  </si>
  <si>
    <t>SS 'C'</t>
  </si>
  <si>
    <t>HRP 'B'</t>
  </si>
  <si>
    <t>Harlow Run &amp; Tri Club</t>
  </si>
  <si>
    <t>BSRC 'C'</t>
  </si>
  <si>
    <t>HRTC 'C'</t>
  </si>
  <si>
    <t>BRX 'C'</t>
  </si>
  <si>
    <t>BSRC 'D'</t>
  </si>
  <si>
    <t>SS 'D'</t>
  </si>
  <si>
    <t>Bateman</t>
  </si>
  <si>
    <t>Abdullah</t>
  </si>
  <si>
    <t>Athar</t>
  </si>
  <si>
    <t>Westley</t>
  </si>
  <si>
    <t>Coulter</t>
  </si>
  <si>
    <t>Cameron</t>
  </si>
  <si>
    <t>Harper</t>
  </si>
  <si>
    <t>McTavish</t>
  </si>
  <si>
    <t>Henry</t>
  </si>
  <si>
    <t>Ward</t>
  </si>
  <si>
    <t>Owen</t>
  </si>
  <si>
    <t>O'Neill</t>
  </si>
  <si>
    <t>Field</t>
  </si>
  <si>
    <t>Dewar</t>
  </si>
  <si>
    <t>Cecil</t>
  </si>
  <si>
    <t>Archie</t>
  </si>
  <si>
    <t>Gilbey</t>
  </si>
  <si>
    <t>Mella</t>
  </si>
  <si>
    <t>Marques</t>
  </si>
  <si>
    <t>Malleson</t>
  </si>
  <si>
    <t>Spicer</t>
  </si>
  <si>
    <t>Power</t>
  </si>
  <si>
    <t>Aaron</t>
  </si>
  <si>
    <t>Boswell</t>
  </si>
  <si>
    <t>Neil</t>
  </si>
  <si>
    <t>Walsh</t>
  </si>
  <si>
    <t>Lightfoot</t>
  </si>
  <si>
    <t>Josh</t>
  </si>
  <si>
    <t>Mann</t>
  </si>
  <si>
    <t>Cassels</t>
  </si>
  <si>
    <t>Mason</t>
  </si>
  <si>
    <t>Fairbrother</t>
  </si>
  <si>
    <t>Rory</t>
  </si>
  <si>
    <t>Lambert</t>
  </si>
  <si>
    <t>Liddle</t>
  </si>
  <si>
    <t>Matthews</t>
  </si>
  <si>
    <t>Laurence</t>
  </si>
  <si>
    <t>Milburn</t>
  </si>
  <si>
    <t>Bishop</t>
  </si>
  <si>
    <t>Edwin</t>
  </si>
  <si>
    <t>Drew</t>
  </si>
  <si>
    <t>Holmes</t>
  </si>
  <si>
    <t>Sharpe</t>
  </si>
  <si>
    <t>Kevyn</t>
  </si>
  <si>
    <t>Hopkins-Hall</t>
  </si>
  <si>
    <t>Aubrey</t>
  </si>
  <si>
    <t>George</t>
  </si>
  <si>
    <t>Fifield</t>
  </si>
  <si>
    <t>Thomson</t>
  </si>
  <si>
    <t>Dawson</t>
  </si>
  <si>
    <t>Whiteleg</t>
  </si>
  <si>
    <t>Steven</t>
  </si>
  <si>
    <t>Prosser</t>
  </si>
  <si>
    <t>Lowe</t>
  </si>
  <si>
    <t>Newton</t>
  </si>
  <si>
    <t>Westcott</t>
  </si>
  <si>
    <t>Searle</t>
  </si>
  <si>
    <t>Marshall*</t>
  </si>
  <si>
    <t>Kirk</t>
  </si>
  <si>
    <t>Crudgington</t>
  </si>
  <si>
    <t>O'Neil</t>
  </si>
  <si>
    <t>Akerman</t>
  </si>
  <si>
    <t>Cloake</t>
  </si>
  <si>
    <t>Helder</t>
  </si>
  <si>
    <t>Soares</t>
  </si>
  <si>
    <t>Hoefield</t>
  </si>
  <si>
    <t>Ironside</t>
  </si>
  <si>
    <t>McLeod</t>
  </si>
  <si>
    <t>Wade</t>
  </si>
  <si>
    <t>Esdaille</t>
  </si>
  <si>
    <t>Alexsandro</t>
  </si>
  <si>
    <t>Meireles</t>
  </si>
  <si>
    <t>Gary</t>
  </si>
  <si>
    <t>Robson</t>
  </si>
  <si>
    <t>Bacon</t>
  </si>
  <si>
    <t>Nice</t>
  </si>
  <si>
    <t>Ian</t>
  </si>
  <si>
    <t>Marc</t>
  </si>
  <si>
    <t>Witham</t>
  </si>
  <si>
    <t>Ferguson</t>
  </si>
  <si>
    <t>Carmack</t>
  </si>
  <si>
    <t>Tiley</t>
  </si>
  <si>
    <t>Tony</t>
  </si>
  <si>
    <t>Randfield*</t>
  </si>
  <si>
    <t>Karl</t>
  </si>
  <si>
    <t>Sparks</t>
  </si>
  <si>
    <t>Pete</t>
  </si>
  <si>
    <t>Eddershaw</t>
  </si>
  <si>
    <t>Ernesto</t>
  </si>
  <si>
    <t>Coaker</t>
  </si>
  <si>
    <t>Bowie</t>
  </si>
  <si>
    <t>Nicholson</t>
  </si>
  <si>
    <t>Scales</t>
  </si>
  <si>
    <t>Nutton</t>
  </si>
  <si>
    <t>Bracey</t>
  </si>
  <si>
    <t>Dennis</t>
  </si>
  <si>
    <t>Ivens</t>
  </si>
  <si>
    <t>Mon</t>
  </si>
  <si>
    <t>Conor</t>
  </si>
  <si>
    <t>O’Neill</t>
  </si>
  <si>
    <t>Whipp</t>
  </si>
  <si>
    <t>Pattison</t>
  </si>
  <si>
    <t>Bullen</t>
  </si>
  <si>
    <t>Muiris</t>
  </si>
  <si>
    <t>O'Connell</t>
  </si>
  <si>
    <t>Koutsoudes</t>
  </si>
  <si>
    <t>Orr</t>
  </si>
  <si>
    <t>Callaghan</t>
  </si>
  <si>
    <t>Gill</t>
  </si>
  <si>
    <t>Deaves</t>
  </si>
  <si>
    <t>Walker</t>
  </si>
  <si>
    <t>Pilbeam</t>
  </si>
  <si>
    <t>Gillespie</t>
  </si>
  <si>
    <t>Hudson</t>
  </si>
  <si>
    <t>Olsen Ferreira</t>
  </si>
  <si>
    <t>Foweraker</t>
  </si>
  <si>
    <t>Naresh</t>
  </si>
  <si>
    <t>Trivedi</t>
  </si>
  <si>
    <t>Hayden</t>
  </si>
  <si>
    <t>Rhodes</t>
  </si>
  <si>
    <t>Neal</t>
  </si>
  <si>
    <t>Groves</t>
  </si>
  <si>
    <t>Nethaway</t>
  </si>
  <si>
    <t>Russ</t>
  </si>
  <si>
    <t>Andrews</t>
  </si>
  <si>
    <t>Clarence</t>
  </si>
  <si>
    <t>Phillips</t>
  </si>
  <si>
    <t>Winfield</t>
  </si>
  <si>
    <t>Eden</t>
  </si>
  <si>
    <t>Derek</t>
  </si>
  <si>
    <t>Dutchburn</t>
  </si>
  <si>
    <t>Dyke</t>
  </si>
  <si>
    <t>Dean</t>
  </si>
  <si>
    <t>Tennant</t>
  </si>
  <si>
    <t>Pickering</t>
  </si>
  <si>
    <t>Feridun</t>
  </si>
  <si>
    <t>Kadir</t>
  </si>
  <si>
    <t>Cooper</t>
  </si>
  <si>
    <t>Bampton-Clare</t>
  </si>
  <si>
    <t>McKinnon</t>
  </si>
  <si>
    <t>Hyland</t>
  </si>
  <si>
    <t>Jeff</t>
  </si>
  <si>
    <t>Veitch</t>
  </si>
  <si>
    <t>Paraskeva</t>
  </si>
  <si>
    <t>Warwick</t>
  </si>
  <si>
    <t>Jon</t>
  </si>
  <si>
    <t>Boe</t>
  </si>
  <si>
    <t>V 80</t>
  </si>
  <si>
    <t>Jason</t>
  </si>
  <si>
    <t>Manning</t>
  </si>
  <si>
    <t>Homewood</t>
  </si>
  <si>
    <t>Ed</t>
  </si>
  <si>
    <t>Wilds</t>
  </si>
  <si>
    <t xml:space="preserve">David </t>
  </si>
  <si>
    <t xml:space="preserve">Poulter </t>
  </si>
  <si>
    <t>Bob</t>
  </si>
  <si>
    <t>Whitten</t>
  </si>
  <si>
    <t>Ade</t>
  </si>
  <si>
    <t>Borgars</t>
  </si>
  <si>
    <t>Yates</t>
  </si>
  <si>
    <t>SNH 'B'</t>
  </si>
  <si>
    <t>Angelina</t>
  </si>
  <si>
    <t>Snook</t>
  </si>
  <si>
    <t>Woodman</t>
  </si>
  <si>
    <t>Kayleigh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</si>
</sst>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"/>
    <numFmt numFmtId="165" formatCode="h:mm:ss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2" fillId="7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  <xf numFmtId="0" fontId="4" fillId="9" borderId="0" xfId="0" applyFont="1" applyFill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9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10" borderId="0" xfId="0" applyFont="1" applyFill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227479</xdr:colOff>
      <xdr:row>2</xdr:row>
      <xdr:rowOff>143435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BEEC8F11-5376-47C5-9DDD-ED7FA0C2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718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24</xdr:col>
      <xdr:colOff>0</xdr:colOff>
      <xdr:row>0</xdr:row>
      <xdr:rowOff>0</xdr:rowOff>
    </xdr:from>
    <xdr:ext cx="2800350" cy="950259"/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0EE59BB7-DA74-4F14-A307-77B3A65B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447" y="0"/>
          <a:ext cx="2800350" cy="95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20</xdr:col>
      <xdr:colOff>217170</xdr:colOff>
      <xdr:row>0</xdr:row>
      <xdr:rowOff>619125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8FBF57F0-2C24-406D-9146-5BD7CE99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277939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19</xdr:col>
      <xdr:colOff>255270</xdr:colOff>
      <xdr:row>0</xdr:row>
      <xdr:rowOff>589280</xdr:rowOff>
    </xdr:to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D4F9A0C8-99CC-46C7-9A2D-E6A18C8A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0"/>
          <a:ext cx="27889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7"/>
  <sheetViews>
    <sheetView topLeftCell="P1" zoomScale="85" workbookViewId="0">
      <selection activeCell="Z25" sqref="Z25"/>
    </sheetView>
  </sheetViews>
  <sheetFormatPr defaultRowHeight="13.2" x14ac:dyDescent="0.25"/>
  <cols>
    <col min="1" max="1" width="4.6640625" bestFit="1" customWidth="1"/>
    <col min="2" max="2" width="13.5546875" customWidth="1"/>
    <col min="4" max="4" width="2.6640625" customWidth="1"/>
    <col min="5" max="5" width="4.6640625" bestFit="1" customWidth="1"/>
    <col min="7" max="7" width="7" bestFit="1" customWidth="1"/>
    <col min="8" max="8" width="6.109375" customWidth="1"/>
    <col min="9" max="9" width="4.6640625" bestFit="1" customWidth="1"/>
    <col min="10" max="10" width="12.88671875" customWidth="1"/>
    <col min="11" max="11" width="7" bestFit="1" customWidth="1"/>
    <col min="12" max="12" width="8.6640625" customWidth="1"/>
    <col min="14" max="14" width="7" bestFit="1" customWidth="1"/>
    <col min="15" max="15" width="12.6640625" customWidth="1"/>
    <col min="16" max="16" width="4.6640625" bestFit="1" customWidth="1"/>
    <col min="17" max="17" width="13.5546875" customWidth="1"/>
    <col min="19" max="19" width="2.6640625" customWidth="1"/>
    <col min="20" max="20" width="4.6640625" bestFit="1" customWidth="1"/>
    <col min="22" max="22" width="7" bestFit="1" customWidth="1"/>
    <col min="23" max="23" width="6.109375" customWidth="1"/>
    <col min="24" max="24" width="4.6640625" bestFit="1" customWidth="1"/>
    <col min="25" max="25" width="12.88671875" customWidth="1"/>
    <col min="26" max="26" width="7" bestFit="1" customWidth="1"/>
    <col min="27" max="27" width="8.6640625" customWidth="1"/>
    <col min="29" max="29" width="7" bestFit="1" customWidth="1"/>
    <col min="30" max="30" width="9.109375" customWidth="1"/>
    <col min="31" max="31" width="16.44140625" customWidth="1"/>
    <col min="32" max="32" width="9.109375" customWidth="1"/>
  </cols>
  <sheetData>
    <row r="1" spans="1:40" ht="49.95" customHeight="1" x14ac:dyDescent="0.2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4"/>
      <c r="K1" s="4"/>
      <c r="P1" s="57" t="s">
        <v>42</v>
      </c>
      <c r="Q1" s="58"/>
      <c r="R1" s="58"/>
      <c r="S1" s="58"/>
      <c r="T1" s="58"/>
      <c r="U1" s="58"/>
      <c r="V1" s="58"/>
      <c r="W1" s="58"/>
      <c r="X1" s="58"/>
      <c r="Y1" s="4"/>
      <c r="Z1" s="4"/>
      <c r="AF1" s="1"/>
      <c r="AG1" s="2"/>
      <c r="AH1" s="2"/>
      <c r="AI1" s="1"/>
      <c r="AN1" s="2"/>
    </row>
    <row r="2" spans="1:40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60"/>
      <c r="K2" s="60"/>
      <c r="L2" s="60"/>
      <c r="M2" s="60"/>
      <c r="N2" s="60"/>
      <c r="O2" s="61"/>
      <c r="P2" s="4" t="s">
        <v>38</v>
      </c>
      <c r="Q2" s="4"/>
      <c r="R2" s="4"/>
      <c r="S2" s="4"/>
      <c r="T2" s="4"/>
      <c r="U2" s="4"/>
      <c r="V2" s="4"/>
      <c r="W2" s="4"/>
      <c r="X2" s="4"/>
      <c r="Y2" s="60"/>
      <c r="Z2" s="60"/>
      <c r="AA2" s="60"/>
      <c r="AB2" s="60"/>
      <c r="AC2" s="60"/>
    </row>
    <row r="4" spans="1:40" s="2" customFormat="1" x14ac:dyDescent="0.25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P4" s="3" t="s">
        <v>0</v>
      </c>
      <c r="Q4" s="2" t="s">
        <v>9</v>
      </c>
      <c r="U4" s="3" t="s">
        <v>11</v>
      </c>
      <c r="V4" s="3" t="s">
        <v>10</v>
      </c>
      <c r="X4" s="3" t="s">
        <v>0</v>
      </c>
      <c r="Y4" s="2" t="s">
        <v>12</v>
      </c>
      <c r="AB4" s="3" t="s">
        <v>11</v>
      </c>
      <c r="AC4" s="3" t="s">
        <v>10</v>
      </c>
    </row>
    <row r="5" spans="1:40" s="2" customFormat="1" x14ac:dyDescent="0.25">
      <c r="A5" s="3">
        <v>1</v>
      </c>
      <c r="B5" s="7" t="s">
        <v>49</v>
      </c>
      <c r="C5" s="7"/>
      <c r="D5" s="7"/>
      <c r="E5" s="7"/>
      <c r="F5" s="5">
        <v>6</v>
      </c>
      <c r="G5" s="34">
        <f>Men!$R$3</f>
        <v>259</v>
      </c>
      <c r="I5" s="3">
        <v>1</v>
      </c>
      <c r="J5" s="37" t="s">
        <v>46</v>
      </c>
      <c r="K5" s="7"/>
      <c r="L5" s="7"/>
      <c r="M5" s="5">
        <v>6</v>
      </c>
      <c r="N5" s="34">
        <f>Women!$O$3</f>
        <v>130</v>
      </c>
      <c r="P5" s="3">
        <v>1</v>
      </c>
      <c r="Q5" s="7" t="s">
        <v>59</v>
      </c>
      <c r="R5" s="7"/>
      <c r="S5" s="7"/>
      <c r="T5" s="7"/>
      <c r="U5" s="5">
        <v>10</v>
      </c>
      <c r="V5" s="34">
        <f>Men!$AJ$3</f>
        <v>443</v>
      </c>
      <c r="W5"/>
      <c r="X5" s="3">
        <v>1</v>
      </c>
      <c r="Y5" s="7" t="s">
        <v>52</v>
      </c>
      <c r="Z5" s="7"/>
      <c r="AA5" s="7"/>
      <c r="AB5" s="5">
        <v>10</v>
      </c>
      <c r="AC5" s="34">
        <f>Women!$AB$3</f>
        <v>184</v>
      </c>
    </row>
    <row r="6" spans="1:40" x14ac:dyDescent="0.25">
      <c r="A6" s="1">
        <v>2</v>
      </c>
      <c r="B6" s="31" t="s">
        <v>46</v>
      </c>
      <c r="C6" s="8"/>
      <c r="D6" s="8"/>
      <c r="E6" s="8"/>
      <c r="F6" s="6">
        <v>5</v>
      </c>
      <c r="G6" s="24">
        <f>Men!$O$3</f>
        <v>373</v>
      </c>
      <c r="I6" s="1">
        <v>2</v>
      </c>
      <c r="J6" s="10" t="s">
        <v>45</v>
      </c>
      <c r="K6" s="10"/>
      <c r="L6" s="10"/>
      <c r="M6" s="11">
        <v>5</v>
      </c>
      <c r="N6" s="33">
        <f>Women!$N$3</f>
        <v>164</v>
      </c>
      <c r="P6" s="1">
        <v>2</v>
      </c>
      <c r="Q6" s="31" t="s">
        <v>781</v>
      </c>
      <c r="R6" s="29"/>
      <c r="S6" s="29"/>
      <c r="T6" s="29"/>
      <c r="U6" s="11">
        <v>9</v>
      </c>
      <c r="V6" s="30">
        <f>Men!$AH$3</f>
        <v>448</v>
      </c>
      <c r="X6" s="1">
        <v>2</v>
      </c>
      <c r="Y6" s="31" t="s">
        <v>56</v>
      </c>
      <c r="Z6" s="29"/>
      <c r="AA6" s="29"/>
      <c r="AB6" s="11">
        <v>9</v>
      </c>
      <c r="AC6" s="30">
        <f>Women!$AG$3</f>
        <v>202</v>
      </c>
    </row>
    <row r="7" spans="1:40" x14ac:dyDescent="0.25">
      <c r="A7" s="1">
        <v>3</v>
      </c>
      <c r="B7" s="10" t="s">
        <v>45</v>
      </c>
      <c r="C7" s="10"/>
      <c r="D7" s="10"/>
      <c r="E7" s="10"/>
      <c r="F7" s="11">
        <v>4</v>
      </c>
      <c r="G7" s="33">
        <f>Men!$N$3</f>
        <v>503</v>
      </c>
      <c r="I7" s="1">
        <v>3</v>
      </c>
      <c r="J7" s="10" t="s">
        <v>48</v>
      </c>
      <c r="K7" s="10"/>
      <c r="L7" s="10"/>
      <c r="M7" s="11">
        <v>4</v>
      </c>
      <c r="N7" s="24">
        <f>Women!$Q$3</f>
        <v>183</v>
      </c>
      <c r="P7" s="1">
        <v>3</v>
      </c>
      <c r="Q7" s="10" t="s">
        <v>52</v>
      </c>
      <c r="R7" s="10"/>
      <c r="S7" s="10"/>
      <c r="T7" s="10"/>
      <c r="U7" s="11">
        <v>8</v>
      </c>
      <c r="V7" s="33">
        <f>Men!$AB$3</f>
        <v>449</v>
      </c>
      <c r="X7" s="1">
        <v>3</v>
      </c>
      <c r="Y7" s="31" t="s">
        <v>781</v>
      </c>
      <c r="Z7" s="29"/>
      <c r="AA7" s="29"/>
      <c r="AB7" s="11">
        <v>8</v>
      </c>
      <c r="AC7" s="30">
        <f>Women!$AH$3</f>
        <v>228</v>
      </c>
    </row>
    <row r="8" spans="1:40" x14ac:dyDescent="0.25">
      <c r="A8" s="1">
        <v>4</v>
      </c>
      <c r="B8" s="10" t="s">
        <v>48</v>
      </c>
      <c r="C8" s="8"/>
      <c r="D8" s="8"/>
      <c r="E8" s="8"/>
      <c r="F8" s="6">
        <v>3</v>
      </c>
      <c r="G8" s="24">
        <f>Men!$Q$3</f>
        <v>504</v>
      </c>
      <c r="I8" s="1">
        <v>4</v>
      </c>
      <c r="J8" s="10" t="s">
        <v>50</v>
      </c>
      <c r="K8" s="10"/>
      <c r="L8" s="10"/>
      <c r="M8" s="11">
        <v>3</v>
      </c>
      <c r="N8" s="33">
        <f>Women!$M$3</f>
        <v>217</v>
      </c>
      <c r="P8" s="1">
        <v>4</v>
      </c>
      <c r="Q8" s="10" t="s">
        <v>58</v>
      </c>
      <c r="R8" s="8"/>
      <c r="S8" s="8"/>
      <c r="T8" s="8"/>
      <c r="U8" s="6">
        <v>7</v>
      </c>
      <c r="V8" s="24">
        <f>Men!$AI$3</f>
        <v>587</v>
      </c>
      <c r="X8" s="1">
        <v>4</v>
      </c>
      <c r="Y8" s="10" t="s">
        <v>59</v>
      </c>
      <c r="Z8" s="8"/>
      <c r="AA8" s="8"/>
      <c r="AB8" s="6">
        <v>7</v>
      </c>
      <c r="AC8" s="24">
        <f>Women!$AJ$3</f>
        <v>260</v>
      </c>
    </row>
    <row r="9" spans="1:40" x14ac:dyDescent="0.25">
      <c r="A9" s="1">
        <v>5</v>
      </c>
      <c r="B9" s="10" t="s">
        <v>50</v>
      </c>
      <c r="C9" s="10"/>
      <c r="D9" s="10"/>
      <c r="E9" s="10"/>
      <c r="F9" s="11">
        <v>2</v>
      </c>
      <c r="G9" s="33">
        <f>Men!$M$3</f>
        <v>575</v>
      </c>
      <c r="I9" s="1">
        <v>5</v>
      </c>
      <c r="J9" s="10" t="s">
        <v>49</v>
      </c>
      <c r="K9" s="8"/>
      <c r="L9" s="8"/>
      <c r="M9" s="6">
        <v>2</v>
      </c>
      <c r="N9" s="24">
        <f>Women!$R$3</f>
        <v>230</v>
      </c>
      <c r="P9" s="1">
        <v>5</v>
      </c>
      <c r="Q9" s="10" t="s">
        <v>54</v>
      </c>
      <c r="R9" s="29"/>
      <c r="S9" s="29"/>
      <c r="T9" s="29"/>
      <c r="U9" s="11">
        <v>6</v>
      </c>
      <c r="V9" s="30">
        <f>Men!$AD$3</f>
        <v>689</v>
      </c>
      <c r="X9" s="1">
        <v>5</v>
      </c>
      <c r="Y9" s="10" t="s">
        <v>51</v>
      </c>
      <c r="Z9" s="31"/>
      <c r="AA9" s="31"/>
      <c r="AB9" s="38">
        <v>6</v>
      </c>
      <c r="AC9" s="33">
        <f>Women!$AA$3</f>
        <v>381</v>
      </c>
    </row>
    <row r="10" spans="1:40" x14ac:dyDescent="0.25">
      <c r="A10" s="1">
        <v>6</v>
      </c>
      <c r="B10" s="10" t="s">
        <v>47</v>
      </c>
      <c r="C10" s="10"/>
      <c r="D10" s="10"/>
      <c r="E10" s="10"/>
      <c r="F10" s="11">
        <v>1</v>
      </c>
      <c r="G10" s="33">
        <f>Men!$P$3</f>
        <v>694</v>
      </c>
      <c r="I10" s="1">
        <v>6</v>
      </c>
      <c r="J10" s="59" t="s">
        <v>62</v>
      </c>
      <c r="N10" s="9">
        <f>Women!$O$266</f>
        <v>346</v>
      </c>
      <c r="P10" s="1">
        <v>6</v>
      </c>
      <c r="Q10" s="10" t="s">
        <v>53</v>
      </c>
      <c r="R10" s="10"/>
      <c r="S10" s="10"/>
      <c r="T10" s="10"/>
      <c r="U10" s="11">
        <v>5</v>
      </c>
      <c r="V10" s="33">
        <f>Men!$AC$3</f>
        <v>1010</v>
      </c>
      <c r="X10" s="1">
        <v>6</v>
      </c>
      <c r="Y10" s="10" t="s">
        <v>54</v>
      </c>
      <c r="Z10" s="29"/>
      <c r="AA10" s="29"/>
      <c r="AB10" s="11">
        <v>5</v>
      </c>
      <c r="AC10" s="30">
        <f>Women!$AD$3</f>
        <v>401</v>
      </c>
    </row>
    <row r="11" spans="1:40" x14ac:dyDescent="0.25">
      <c r="A11" s="1">
        <v>7</v>
      </c>
      <c r="B11" s="59" t="s">
        <v>62</v>
      </c>
      <c r="F11" s="1"/>
      <c r="G11" s="9">
        <f>Men!$O$402</f>
        <v>731</v>
      </c>
      <c r="I11" s="1">
        <v>7</v>
      </c>
      <c r="J11" s="10" t="s">
        <v>47</v>
      </c>
      <c r="K11" s="10"/>
      <c r="L11" s="10"/>
      <c r="M11" s="11">
        <v>1</v>
      </c>
      <c r="N11" s="33">
        <f>Women!$P$3</f>
        <v>361</v>
      </c>
      <c r="P11" s="1">
        <v>7</v>
      </c>
      <c r="Q11" s="10" t="s">
        <v>56</v>
      </c>
      <c r="R11" s="10"/>
      <c r="S11" s="10"/>
      <c r="T11" s="10"/>
      <c r="U11" s="6">
        <v>4</v>
      </c>
      <c r="V11" s="33">
        <f>Men!$AG$3</f>
        <v>1076</v>
      </c>
      <c r="X11" s="1">
        <v>7</v>
      </c>
      <c r="Y11" s="59" t="s">
        <v>69</v>
      </c>
      <c r="AB11" s="9"/>
      <c r="AC11" s="1">
        <f>Women!$AB$266</f>
        <v>494</v>
      </c>
    </row>
    <row r="12" spans="1:40" x14ac:dyDescent="0.25">
      <c r="A12" s="1">
        <v>8</v>
      </c>
      <c r="B12" s="59" t="s">
        <v>65</v>
      </c>
      <c r="G12" s="9">
        <f>Men!$R$402</f>
        <v>1213</v>
      </c>
      <c r="I12" s="1">
        <v>8</v>
      </c>
      <c r="J12" s="59" t="s">
        <v>60</v>
      </c>
      <c r="N12" s="9">
        <f>Women!$M$266</f>
        <v>536</v>
      </c>
      <c r="P12" s="1">
        <v>8</v>
      </c>
      <c r="Q12" s="59" t="s">
        <v>69</v>
      </c>
      <c r="U12" s="9"/>
      <c r="V12" s="9">
        <f>Men!$AB$402</f>
        <v>1171</v>
      </c>
      <c r="X12" s="1">
        <v>8</v>
      </c>
      <c r="Y12" s="10" t="s">
        <v>58</v>
      </c>
      <c r="Z12" s="8"/>
      <c r="AA12" s="8"/>
      <c r="AB12" s="6">
        <v>4</v>
      </c>
      <c r="AC12" s="24">
        <f>Women!$AI$3</f>
        <v>501</v>
      </c>
    </row>
    <row r="13" spans="1:40" x14ac:dyDescent="0.25">
      <c r="A13" s="1">
        <v>9</v>
      </c>
      <c r="B13" s="59" t="s">
        <v>302</v>
      </c>
      <c r="F13" s="1"/>
      <c r="G13" s="9">
        <f>Men!$O$405</f>
        <v>1222</v>
      </c>
      <c r="I13" s="1">
        <v>9</v>
      </c>
      <c r="J13" s="59" t="s">
        <v>302</v>
      </c>
      <c r="N13" s="9">
        <f>Women!$O$269</f>
        <v>614</v>
      </c>
      <c r="P13" s="1">
        <v>9</v>
      </c>
      <c r="Q13" s="59" t="s">
        <v>71</v>
      </c>
      <c r="U13" s="9"/>
      <c r="V13" s="9">
        <f>Men!$AJ$402</f>
        <v>1235</v>
      </c>
      <c r="X13" s="1">
        <v>9</v>
      </c>
      <c r="Y13" s="10" t="s">
        <v>53</v>
      </c>
      <c r="Z13" s="10"/>
      <c r="AA13" s="10"/>
      <c r="AB13" s="11">
        <v>3</v>
      </c>
      <c r="AC13" s="33">
        <f>Women!$AC$3</f>
        <v>548</v>
      </c>
    </row>
    <row r="14" spans="1:40" x14ac:dyDescent="0.25">
      <c r="A14" s="1">
        <v>10</v>
      </c>
      <c r="B14" s="59" t="s">
        <v>61</v>
      </c>
      <c r="G14" s="9">
        <f>Men!$N$402</f>
        <v>1513</v>
      </c>
      <c r="I14" s="1">
        <v>10</v>
      </c>
      <c r="J14" s="59" t="s">
        <v>65</v>
      </c>
      <c r="N14" s="9">
        <f>Women!$R$266</f>
        <v>620</v>
      </c>
      <c r="P14" s="1">
        <v>10</v>
      </c>
      <c r="Q14" s="10" t="s">
        <v>55</v>
      </c>
      <c r="R14" s="29"/>
      <c r="S14" s="29"/>
      <c r="T14" s="29"/>
      <c r="U14" s="11">
        <v>3</v>
      </c>
      <c r="V14" s="30">
        <f>Men!$AE$3</f>
        <v>1309</v>
      </c>
      <c r="X14" s="1">
        <v>10</v>
      </c>
      <c r="Y14" s="59" t="s">
        <v>71</v>
      </c>
      <c r="AB14" s="9"/>
      <c r="AC14" s="1">
        <f>Women!$AJ$266</f>
        <v>559</v>
      </c>
    </row>
    <row r="15" spans="1:40" x14ac:dyDescent="0.25">
      <c r="A15" s="1">
        <v>11</v>
      </c>
      <c r="B15" s="59" t="s">
        <v>60</v>
      </c>
      <c r="G15" s="9">
        <f>Men!$M$402</f>
        <v>1635</v>
      </c>
      <c r="I15" s="1">
        <v>11</v>
      </c>
      <c r="J15" s="59" t="s">
        <v>61</v>
      </c>
      <c r="N15" s="9">
        <f>Women!$N$266</f>
        <v>684</v>
      </c>
      <c r="P15" s="1">
        <v>11</v>
      </c>
      <c r="Q15" s="10" t="s">
        <v>51</v>
      </c>
      <c r="R15" s="31"/>
      <c r="S15" s="31"/>
      <c r="T15" s="31"/>
      <c r="U15" s="38">
        <v>2</v>
      </c>
      <c r="V15" s="33">
        <f>Men!$AA$3</f>
        <v>1377</v>
      </c>
      <c r="X15" s="1">
        <v>11</v>
      </c>
      <c r="Y15" s="59" t="s">
        <v>70</v>
      </c>
      <c r="AB15" s="9"/>
      <c r="AC15" s="1">
        <f>Women!$AH$266</f>
        <v>567</v>
      </c>
      <c r="AD15" s="1"/>
    </row>
    <row r="16" spans="1:40" x14ac:dyDescent="0.25">
      <c r="A16" s="1">
        <v>12</v>
      </c>
      <c r="B16" s="59" t="s">
        <v>303</v>
      </c>
      <c r="F16" s="1"/>
      <c r="G16" s="9">
        <f>Men!$O$408</f>
        <v>1638</v>
      </c>
      <c r="I16" s="1">
        <v>12</v>
      </c>
      <c r="J16" s="59" t="s">
        <v>301</v>
      </c>
      <c r="N16" s="9">
        <f>Women!$M$269</f>
        <v>816</v>
      </c>
      <c r="P16" s="1">
        <v>12</v>
      </c>
      <c r="Q16" s="10" t="s">
        <v>57</v>
      </c>
      <c r="R16" s="8"/>
      <c r="S16" s="8"/>
      <c r="T16" s="8"/>
      <c r="U16" s="6">
        <v>1</v>
      </c>
      <c r="V16" s="24">
        <f>Men!$AF$3</f>
        <v>1402</v>
      </c>
      <c r="X16" s="1">
        <v>12</v>
      </c>
      <c r="Y16" s="59" t="s">
        <v>778</v>
      </c>
      <c r="AB16" s="9"/>
      <c r="AC16" s="1">
        <f>Women!$AA$266</f>
        <v>773</v>
      </c>
      <c r="AD16" s="1"/>
    </row>
    <row r="17" spans="1:29" x14ac:dyDescent="0.25">
      <c r="A17" s="1">
        <v>13</v>
      </c>
      <c r="B17" s="59" t="s">
        <v>64</v>
      </c>
      <c r="G17" s="9">
        <f>Men!$Q$402</f>
        <v>1668</v>
      </c>
      <c r="I17" s="1">
        <v>13</v>
      </c>
      <c r="J17" s="59" t="s">
        <v>303</v>
      </c>
      <c r="N17" s="9">
        <f>Women!$O$272</f>
        <v>833</v>
      </c>
      <c r="O17" s="2"/>
      <c r="P17" s="1">
        <v>13</v>
      </c>
      <c r="Q17" s="59" t="s">
        <v>947</v>
      </c>
      <c r="U17" s="9"/>
      <c r="V17" s="9">
        <f>Men!$AI$402</f>
        <v>1581</v>
      </c>
      <c r="X17" s="1">
        <v>13</v>
      </c>
      <c r="Y17" s="59" t="s">
        <v>779</v>
      </c>
      <c r="AB17" s="9"/>
      <c r="AC17" s="1">
        <f>Women!$AJ$269</f>
        <v>788</v>
      </c>
    </row>
    <row r="18" spans="1:29" x14ac:dyDescent="0.25">
      <c r="A18" s="1">
        <v>14</v>
      </c>
      <c r="B18" s="59" t="s">
        <v>63</v>
      </c>
      <c r="G18" s="9">
        <f>Men!$P$402</f>
        <v>1833</v>
      </c>
      <c r="I18" s="1">
        <v>14</v>
      </c>
      <c r="J18" s="59" t="s">
        <v>304</v>
      </c>
      <c r="N18" s="9">
        <f>Women!$O$275</f>
        <v>990</v>
      </c>
      <c r="O18" s="2"/>
      <c r="P18" s="1"/>
      <c r="Q18" s="23"/>
      <c r="U18" s="9"/>
      <c r="V18" s="1"/>
      <c r="X18" s="1">
        <v>14</v>
      </c>
      <c r="Y18" s="10" t="s">
        <v>55</v>
      </c>
      <c r="Z18" s="29"/>
      <c r="AA18" s="29"/>
      <c r="AB18" s="11">
        <v>2</v>
      </c>
      <c r="AC18" s="30">
        <f>Women!$AE$3</f>
        <v>794</v>
      </c>
    </row>
    <row r="19" spans="1:29" x14ac:dyDescent="0.25">
      <c r="A19" s="1">
        <v>15</v>
      </c>
      <c r="B19" s="59" t="s">
        <v>304</v>
      </c>
      <c r="F19" s="1"/>
      <c r="G19" s="9">
        <f>Men!$O$411</f>
        <v>2163</v>
      </c>
      <c r="I19" s="1"/>
      <c r="M19" s="1"/>
      <c r="O19" s="2"/>
      <c r="P19" s="1"/>
      <c r="Q19" s="23"/>
      <c r="U19" s="9"/>
      <c r="V19" s="1"/>
      <c r="X19" s="1">
        <v>15</v>
      </c>
      <c r="Y19" s="10" t="s">
        <v>57</v>
      </c>
      <c r="Z19" s="8"/>
      <c r="AA19" s="8"/>
      <c r="AB19" s="6">
        <v>1</v>
      </c>
      <c r="AC19" s="24">
        <f>Women!$AF$3</f>
        <v>834</v>
      </c>
    </row>
    <row r="20" spans="1:29" x14ac:dyDescent="0.25">
      <c r="A20" s="1"/>
      <c r="B20" s="59"/>
      <c r="F20" s="1"/>
      <c r="G20" s="9"/>
      <c r="I20" s="1"/>
      <c r="M20" s="1"/>
      <c r="O20" s="2"/>
      <c r="P20" s="1"/>
      <c r="Q20" s="23"/>
      <c r="U20" s="9"/>
      <c r="V20" s="1"/>
      <c r="X20" s="1"/>
      <c r="Y20" s="23"/>
      <c r="AB20" s="1"/>
    </row>
    <row r="21" spans="1:29" x14ac:dyDescent="0.25">
      <c r="E21" s="12" t="s">
        <v>0</v>
      </c>
      <c r="F21" s="13" t="s">
        <v>66</v>
      </c>
      <c r="G21" s="13"/>
      <c r="H21" s="13"/>
      <c r="I21" s="14"/>
      <c r="J21" s="15" t="s">
        <v>11</v>
      </c>
      <c r="K21" s="16" t="s">
        <v>10</v>
      </c>
      <c r="M21" s="1"/>
      <c r="N21" s="1"/>
      <c r="O21" s="2"/>
      <c r="P21" s="1"/>
      <c r="Q21" s="23"/>
      <c r="T21" s="12" t="s">
        <v>0</v>
      </c>
      <c r="U21" s="13" t="s">
        <v>66</v>
      </c>
      <c r="V21" s="13"/>
      <c r="W21" s="13"/>
      <c r="X21" s="14"/>
      <c r="Y21" s="15" t="s">
        <v>11</v>
      </c>
      <c r="Z21" s="16" t="s">
        <v>10</v>
      </c>
      <c r="AB21" s="1"/>
      <c r="AC21" s="1"/>
    </row>
    <row r="22" spans="1:29" x14ac:dyDescent="0.25">
      <c r="A22" s="2"/>
      <c r="B22" s="2"/>
      <c r="C22" s="2"/>
      <c r="D22" s="2"/>
      <c r="E22" s="17">
        <v>1</v>
      </c>
      <c r="F22" s="2" t="s">
        <v>46</v>
      </c>
      <c r="G22" s="2"/>
      <c r="H22" s="2"/>
      <c r="I22" s="2"/>
      <c r="J22" s="3">
        <f>VLOOKUP($F22,$B$5:$G$19,5,0)+VLOOKUP($F22,$J$5:$N$19,4,0)</f>
        <v>11</v>
      </c>
      <c r="K22" s="45">
        <f>VLOOKUP($F22,$B$5:$G$19,6,0)+VLOOKUP($F22,$J$5:$N$19,5,0)</f>
        <v>503</v>
      </c>
      <c r="L22" s="2"/>
      <c r="M22" s="3"/>
      <c r="N22" s="3"/>
      <c r="O22" s="2"/>
      <c r="T22" s="17">
        <v>1</v>
      </c>
      <c r="U22" s="2" t="s">
        <v>52</v>
      </c>
      <c r="V22" s="2"/>
      <c r="W22" s="2"/>
      <c r="X22" s="2"/>
      <c r="Y22" s="3">
        <f>VLOOKUP($U22,$Q$5:$V$19,5,0)+VLOOKUP($U22,$Y$5:$AC$19,4,0)</f>
        <v>18</v>
      </c>
      <c r="Z22" s="45">
        <f>VLOOKUP($U22,$Q$5:$V$19,6,0)+VLOOKUP($U22,$Y$5:$AC$19,5,0)</f>
        <v>633</v>
      </c>
      <c r="AB22" s="1"/>
      <c r="AC22" s="1"/>
    </row>
    <row r="23" spans="1:29" x14ac:dyDescent="0.25">
      <c r="E23" s="21">
        <v>2</v>
      </c>
      <c r="F23" s="49" t="s">
        <v>45</v>
      </c>
      <c r="G23" s="49"/>
      <c r="H23" s="49"/>
      <c r="I23" s="49"/>
      <c r="J23" s="55">
        <f>VLOOKUP($F23,$B$5:$G$19,5,0)+VLOOKUP($F23,$J$5:$N$19,4,0)</f>
        <v>9</v>
      </c>
      <c r="K23" s="56">
        <f>VLOOKUP($F23,$B$5:$G$19,6,0)+VLOOKUP($F23,$J$5:$N$19,5,0)</f>
        <v>667</v>
      </c>
      <c r="M23" s="1"/>
      <c r="N23" s="1"/>
      <c r="O23" s="2"/>
      <c r="T23" s="19">
        <v>2</v>
      </c>
      <c r="U23" s="64" t="s">
        <v>781</v>
      </c>
      <c r="V23" s="66"/>
      <c r="W23" s="66"/>
      <c r="X23" s="66"/>
      <c r="Y23" s="67">
        <f>VLOOKUP($U23,$Q$5:$V$19,5,0)+VLOOKUP($U23,$Y$5:$AC$19,4,0)</f>
        <v>17</v>
      </c>
      <c r="Z23" s="47">
        <f>VLOOKUP($U23,$Q$5:$V$19,6,0)+VLOOKUP($U23,$Y$5:$AC$19,5,0)</f>
        <v>676</v>
      </c>
      <c r="AB23" s="1"/>
      <c r="AC23" s="1"/>
    </row>
    <row r="24" spans="1:29" x14ac:dyDescent="0.25">
      <c r="E24" s="19">
        <v>3</v>
      </c>
      <c r="F24" s="66" t="s">
        <v>49</v>
      </c>
      <c r="G24" s="66"/>
      <c r="H24" s="66"/>
      <c r="I24" s="66"/>
      <c r="J24" s="67">
        <f>VLOOKUP($F24,$B$5:$G$19,5,0)+VLOOKUP($F24,$J$5:$N$19,4,0)</f>
        <v>8</v>
      </c>
      <c r="K24" s="47">
        <f>VLOOKUP($F24,$B$5:$G$19,6,0)+VLOOKUP($F24,$J$5:$N$19,5,0)</f>
        <v>489</v>
      </c>
      <c r="M24" s="1"/>
      <c r="N24" s="1"/>
      <c r="O24" s="2"/>
      <c r="T24" s="21">
        <v>3</v>
      </c>
      <c r="U24" s="22" t="s">
        <v>59</v>
      </c>
      <c r="V24" s="22"/>
      <c r="W24" s="22"/>
      <c r="X24" s="22"/>
      <c r="Y24" s="54">
        <f>VLOOKUP($U24,$Q$5:$V$19,5,0)+VLOOKUP($U24,$Y$5:$AC$19,4,0)</f>
        <v>17</v>
      </c>
      <c r="Z24" s="48">
        <f>VLOOKUP($U24,$Q$5:$V$19,6,0)+VLOOKUP($U24,$Y$5:$AC$19,5,0)</f>
        <v>703</v>
      </c>
      <c r="AB24" s="1"/>
      <c r="AC24" s="1"/>
    </row>
    <row r="25" spans="1:29" x14ac:dyDescent="0.25">
      <c r="E25" s="21">
        <v>4</v>
      </c>
      <c r="F25" s="22" t="s">
        <v>48</v>
      </c>
      <c r="G25" s="22"/>
      <c r="H25" s="22"/>
      <c r="I25" s="22"/>
      <c r="J25" s="54">
        <f>VLOOKUP($F25,$B$5:$G$19,5,0)+VLOOKUP($F25,$J$5:$N$19,4,0)</f>
        <v>7</v>
      </c>
      <c r="K25" s="48">
        <f>VLOOKUP($F25,$B$5:$G$19,6,0)+VLOOKUP($F25,$J$5:$N$19,5,0)</f>
        <v>687</v>
      </c>
      <c r="L25" s="23"/>
      <c r="M25" s="1"/>
      <c r="N25" s="1"/>
      <c r="O25" s="2"/>
      <c r="T25" s="19">
        <v>4</v>
      </c>
      <c r="U25" s="23" t="s">
        <v>56</v>
      </c>
      <c r="Y25" s="1">
        <f>VLOOKUP($U25,$Q$5:$V$19,5,0)+VLOOKUP($U25,$Y$5:$AC$19,4,0)</f>
        <v>13</v>
      </c>
      <c r="Z25" s="47">
        <f>VLOOKUP($U25,$Q$5:$V$19,6,0)+VLOOKUP($U25,$Y$5:$AC$19,5,0)</f>
        <v>1278</v>
      </c>
      <c r="AB25" s="1"/>
      <c r="AC25" s="1"/>
    </row>
    <row r="26" spans="1:29" x14ac:dyDescent="0.25">
      <c r="E26" s="19">
        <v>5</v>
      </c>
      <c r="F26" s="64" t="s">
        <v>50</v>
      </c>
      <c r="G26" s="64"/>
      <c r="H26" s="64"/>
      <c r="I26" s="64"/>
      <c r="J26" s="65">
        <f>VLOOKUP($F26,$B$5:$G$19,5,0)+VLOOKUP($F26,$J$5:$N$19,4,0)</f>
        <v>5</v>
      </c>
      <c r="K26" s="46">
        <f>VLOOKUP($F26,$B$5:$G$19,6,0)+VLOOKUP($F26,$J$5:$N$19,5,0)</f>
        <v>792</v>
      </c>
      <c r="M26" s="1"/>
      <c r="N26" s="1"/>
      <c r="O26" s="2"/>
      <c r="T26" s="19">
        <v>5</v>
      </c>
      <c r="U26" s="23" t="s">
        <v>58</v>
      </c>
      <c r="Y26" s="1">
        <f>VLOOKUP($U26,$Q$5:$V$19,5,0)+VLOOKUP($U26,$Y$5:$AC$19,4,0)</f>
        <v>11</v>
      </c>
      <c r="Z26" s="47">
        <f>VLOOKUP($U26,$Q$5:$V$19,6,0)+VLOOKUP($U26,$Y$5:$AC$19,5,0)</f>
        <v>1088</v>
      </c>
      <c r="AB26" s="1"/>
      <c r="AC26" s="1"/>
    </row>
    <row r="27" spans="1:29" x14ac:dyDescent="0.25">
      <c r="E27" s="21">
        <v>6</v>
      </c>
      <c r="F27" s="22" t="s">
        <v>47</v>
      </c>
      <c r="G27" s="22"/>
      <c r="H27" s="22"/>
      <c r="I27" s="22"/>
      <c r="J27" s="54">
        <f>VLOOKUP($F27,$B$5:$G$19,5,0)+VLOOKUP($F27,$J$5:$N$19,4,0)</f>
        <v>2</v>
      </c>
      <c r="K27" s="48">
        <f>VLOOKUP($F27,$B$5:$G$19,6,0)+VLOOKUP($F27,$J$5:$N$19,5,0)</f>
        <v>1055</v>
      </c>
      <c r="M27" s="1"/>
      <c r="N27" s="1"/>
      <c r="T27" s="19">
        <v>6</v>
      </c>
      <c r="U27" s="23" t="s">
        <v>54</v>
      </c>
      <c r="V27" s="23"/>
      <c r="W27" s="23"/>
      <c r="X27" s="23"/>
      <c r="Y27" s="40">
        <f>VLOOKUP($U27,$Q$5:$V$19,5,0)+VLOOKUP($U27,$Y$5:$AC$19,4,0)</f>
        <v>11</v>
      </c>
      <c r="Z27" s="46">
        <f>VLOOKUP($U27,$Q$5:$V$19,6,0)+VLOOKUP($U27,$Y$5:$AC$19,5,0)</f>
        <v>1090</v>
      </c>
      <c r="AB27" s="1"/>
      <c r="AC27" s="1"/>
    </row>
    <row r="28" spans="1:29" x14ac:dyDescent="0.25">
      <c r="E28" s="1"/>
      <c r="F28" s="23"/>
      <c r="G28" s="23"/>
      <c r="H28" s="23"/>
      <c r="I28" s="23"/>
      <c r="J28" s="35"/>
      <c r="K28" s="40"/>
      <c r="M28" s="1"/>
      <c r="N28" s="1"/>
      <c r="T28" s="19">
        <v>7</v>
      </c>
      <c r="U28" s="64" t="s">
        <v>53</v>
      </c>
      <c r="V28" s="64"/>
      <c r="W28" s="64"/>
      <c r="X28" s="64"/>
      <c r="Y28" s="65">
        <f>VLOOKUP($U28,$Q$5:$V$19,5,0)+VLOOKUP($U28,$Y$5:$AC$19,4,0)</f>
        <v>8</v>
      </c>
      <c r="Z28" s="46">
        <f>VLOOKUP($U28,$Q$5:$V$19,6,0)+VLOOKUP($U28,$Y$5:$AC$19,5,0)</f>
        <v>1558</v>
      </c>
      <c r="AB28" s="1"/>
      <c r="AC28" s="1"/>
    </row>
    <row r="29" spans="1:29" x14ac:dyDescent="0.25">
      <c r="F29" s="1"/>
      <c r="G29" s="1"/>
      <c r="M29" s="1"/>
      <c r="N29" s="1"/>
      <c r="T29" s="19">
        <v>8</v>
      </c>
      <c r="U29" s="23" t="s">
        <v>51</v>
      </c>
      <c r="V29" s="23"/>
      <c r="W29" s="23"/>
      <c r="X29" s="23"/>
      <c r="Y29" s="40">
        <f>VLOOKUP($U29,$Q$5:$V$19,5,0)+VLOOKUP($U29,$Y$5:$AC$19,4,0)</f>
        <v>8</v>
      </c>
      <c r="Z29" s="46">
        <f>VLOOKUP($U29,$Q$5:$V$19,6,0)+VLOOKUP($U29,$Y$5:$AC$19,5,0)</f>
        <v>1758</v>
      </c>
      <c r="AB29" s="1"/>
      <c r="AC29" s="1"/>
    </row>
    <row r="30" spans="1:29" x14ac:dyDescent="0.25">
      <c r="F30" s="1"/>
      <c r="G30" s="1"/>
      <c r="M30" s="1"/>
      <c r="N30" s="1"/>
      <c r="T30" s="19">
        <v>9</v>
      </c>
      <c r="U30" t="s">
        <v>55</v>
      </c>
      <c r="Y30" s="1">
        <f>VLOOKUP($U30,$Q$5:$V$19,5,0)+VLOOKUP($U30,$Y$5:$AC$19,4,0)</f>
        <v>5</v>
      </c>
      <c r="Z30" s="47">
        <f>VLOOKUP($U30,$Q$5:$V$19,6,0)+VLOOKUP($U30,$Y$5:$AC$19,5,0)</f>
        <v>2103</v>
      </c>
      <c r="AB30" s="1"/>
      <c r="AC30" s="1"/>
    </row>
    <row r="31" spans="1:29" x14ac:dyDescent="0.25">
      <c r="F31" s="1"/>
      <c r="G31" s="1"/>
      <c r="M31" s="1"/>
      <c r="N31" s="1"/>
      <c r="T31" s="21">
        <v>10</v>
      </c>
      <c r="U31" s="22" t="s">
        <v>57</v>
      </c>
      <c r="V31" s="22"/>
      <c r="W31" s="22"/>
      <c r="X31" s="22"/>
      <c r="Y31" s="54">
        <f>VLOOKUP($U31,$Q$5:$V$19,5,0)+VLOOKUP($U31,$Y$5:$AC$19,4,0)</f>
        <v>2</v>
      </c>
      <c r="Z31" s="48">
        <f>VLOOKUP($U31,$Q$5:$V$19,6,0)+VLOOKUP($U31,$Y$5:$AC$19,5,0)</f>
        <v>2236</v>
      </c>
      <c r="AB31" s="1"/>
      <c r="AC31" s="1"/>
    </row>
    <row r="32" spans="1:29" x14ac:dyDescent="0.25">
      <c r="F32" s="1"/>
      <c r="G32" s="1"/>
      <c r="M32" s="1"/>
      <c r="N32" s="1"/>
      <c r="U32" s="1"/>
      <c r="V32" s="1"/>
      <c r="AB32" s="1"/>
      <c r="AC32" s="1"/>
    </row>
    <row r="33" spans="1:32" s="2" customFormat="1" x14ac:dyDescent="0.25">
      <c r="A33" s="3" t="s">
        <v>0</v>
      </c>
      <c r="B33" s="2" t="s">
        <v>67</v>
      </c>
      <c r="F33" s="3" t="s">
        <v>11</v>
      </c>
      <c r="G33" s="3" t="s">
        <v>10</v>
      </c>
      <c r="I33" s="3" t="s">
        <v>0</v>
      </c>
      <c r="J33" s="2" t="s">
        <v>68</v>
      </c>
      <c r="M33" s="3" t="s">
        <v>11</v>
      </c>
      <c r="N33" s="3" t="s">
        <v>10</v>
      </c>
      <c r="P33" s="3" t="s">
        <v>0</v>
      </c>
      <c r="Q33" s="2" t="s">
        <v>67</v>
      </c>
      <c r="U33" s="3" t="s">
        <v>11</v>
      </c>
      <c r="V33" s="3" t="s">
        <v>10</v>
      </c>
      <c r="X33" s="3" t="s">
        <v>0</v>
      </c>
      <c r="Y33" s="2" t="s">
        <v>68</v>
      </c>
      <c r="AB33" s="3" t="s">
        <v>11</v>
      </c>
      <c r="AC33" s="3" t="s">
        <v>10</v>
      </c>
    </row>
    <row r="34" spans="1:32" x14ac:dyDescent="0.25">
      <c r="A34" s="3">
        <v>1</v>
      </c>
      <c r="B34" s="7" t="s">
        <v>49</v>
      </c>
      <c r="C34" s="7"/>
      <c r="D34" s="7"/>
      <c r="E34" s="7"/>
      <c r="F34" s="5">
        <v>6</v>
      </c>
      <c r="G34" s="34">
        <f>Men!$Y$3</f>
        <v>70</v>
      </c>
      <c r="H34" s="2"/>
      <c r="I34" s="3">
        <v>1</v>
      </c>
      <c r="J34" s="37" t="s">
        <v>46</v>
      </c>
      <c r="K34" s="7"/>
      <c r="L34" s="7"/>
      <c r="M34" s="5">
        <v>6</v>
      </c>
      <c r="N34" s="34">
        <f>Women!$V$3</f>
        <v>30</v>
      </c>
      <c r="O34" s="2"/>
      <c r="P34" s="3">
        <v>1</v>
      </c>
      <c r="Q34" s="7" t="s">
        <v>52</v>
      </c>
      <c r="R34" s="7"/>
      <c r="S34" s="7"/>
      <c r="T34" s="7"/>
      <c r="U34" s="5">
        <v>10</v>
      </c>
      <c r="V34" s="34">
        <f>Men!$AM$3</f>
        <v>86</v>
      </c>
      <c r="W34" s="40"/>
      <c r="X34" s="3">
        <v>1</v>
      </c>
      <c r="Y34" s="7" t="s">
        <v>56</v>
      </c>
      <c r="Z34" s="7"/>
      <c r="AA34" s="7"/>
      <c r="AB34" s="5">
        <v>10</v>
      </c>
      <c r="AC34" s="34">
        <f>Women!$AR$3</f>
        <v>35</v>
      </c>
      <c r="AD34" s="2"/>
    </row>
    <row r="35" spans="1:32" x14ac:dyDescent="0.25">
      <c r="A35" s="1">
        <v>2</v>
      </c>
      <c r="B35" s="31" t="s">
        <v>46</v>
      </c>
      <c r="C35" s="10"/>
      <c r="D35" s="10"/>
      <c r="E35" s="10"/>
      <c r="F35" s="11">
        <v>5</v>
      </c>
      <c r="G35" s="24">
        <f>Men!$V$3</f>
        <v>74</v>
      </c>
      <c r="I35" s="1">
        <v>2</v>
      </c>
      <c r="J35" s="10" t="s">
        <v>45</v>
      </c>
      <c r="K35" s="10"/>
      <c r="L35" s="10"/>
      <c r="M35" s="11">
        <v>5</v>
      </c>
      <c r="N35" s="33">
        <f>Women!$U$3</f>
        <v>34</v>
      </c>
      <c r="P35" s="1">
        <v>2</v>
      </c>
      <c r="Q35" s="31" t="s">
        <v>781</v>
      </c>
      <c r="R35" s="29"/>
      <c r="S35" s="29"/>
      <c r="T35" s="29"/>
      <c r="U35" s="11">
        <v>9</v>
      </c>
      <c r="V35" s="33">
        <f>Men!$AS$3</f>
        <v>107</v>
      </c>
      <c r="W35" s="40"/>
      <c r="X35" s="1">
        <v>2</v>
      </c>
      <c r="Y35" s="10" t="s">
        <v>52</v>
      </c>
      <c r="Z35" s="10"/>
      <c r="AA35" s="10"/>
      <c r="AB35" s="11">
        <v>9</v>
      </c>
      <c r="AC35" s="33">
        <f>Women!$AM$3</f>
        <v>43</v>
      </c>
      <c r="AD35" s="2"/>
      <c r="AF35" s="2"/>
    </row>
    <row r="36" spans="1:32" x14ac:dyDescent="0.25">
      <c r="A36" s="1">
        <v>3</v>
      </c>
      <c r="B36" s="10" t="s">
        <v>48</v>
      </c>
      <c r="C36" s="8"/>
      <c r="D36" s="8"/>
      <c r="E36" s="8"/>
      <c r="F36" s="11">
        <v>4</v>
      </c>
      <c r="G36" s="24">
        <f>Men!$X$3</f>
        <v>117</v>
      </c>
      <c r="I36" s="1">
        <v>3</v>
      </c>
      <c r="J36" s="10" t="s">
        <v>49</v>
      </c>
      <c r="K36" s="10"/>
      <c r="L36" s="10"/>
      <c r="M36" s="6">
        <v>4</v>
      </c>
      <c r="N36" s="24">
        <f>Women!$Y$3</f>
        <v>36</v>
      </c>
      <c r="P36" s="1">
        <v>3</v>
      </c>
      <c r="Q36" s="10" t="s">
        <v>56</v>
      </c>
      <c r="R36" s="10"/>
      <c r="S36" s="10"/>
      <c r="T36" s="10"/>
      <c r="U36" s="6">
        <v>8</v>
      </c>
      <c r="V36" s="24">
        <f>Men!$AR$3</f>
        <v>137</v>
      </c>
      <c r="W36" s="40"/>
      <c r="X36" s="1">
        <v>3</v>
      </c>
      <c r="Y36" s="31" t="s">
        <v>781</v>
      </c>
      <c r="Z36" s="29"/>
      <c r="AA36" s="29"/>
      <c r="AB36" s="11">
        <v>8</v>
      </c>
      <c r="AC36" s="33">
        <f>Women!$AS$3</f>
        <v>47</v>
      </c>
      <c r="AD36" s="2"/>
      <c r="AF36" s="2"/>
    </row>
    <row r="37" spans="1:32" x14ac:dyDescent="0.25">
      <c r="A37" s="1">
        <v>4</v>
      </c>
      <c r="B37" s="10" t="s">
        <v>45</v>
      </c>
      <c r="C37" s="10"/>
      <c r="D37" s="10"/>
      <c r="E37" s="10"/>
      <c r="F37" s="11">
        <v>3</v>
      </c>
      <c r="G37" s="33">
        <f>Men!$U$3</f>
        <v>121</v>
      </c>
      <c r="I37" s="1">
        <v>4</v>
      </c>
      <c r="J37" s="10" t="s">
        <v>50</v>
      </c>
      <c r="K37" s="10"/>
      <c r="L37" s="10"/>
      <c r="M37" s="11">
        <v>3</v>
      </c>
      <c r="N37" s="33">
        <f>Women!$T$3</f>
        <v>59</v>
      </c>
      <c r="P37" s="1">
        <v>4</v>
      </c>
      <c r="Q37" s="10" t="s">
        <v>59</v>
      </c>
      <c r="R37" s="8"/>
      <c r="S37" s="8"/>
      <c r="T37" s="8"/>
      <c r="U37" s="6">
        <v>7</v>
      </c>
      <c r="V37" s="24">
        <f>Men!$AU$3</f>
        <v>163</v>
      </c>
      <c r="W37" s="40"/>
      <c r="X37" s="1">
        <v>4</v>
      </c>
      <c r="Y37" s="10" t="s">
        <v>54</v>
      </c>
      <c r="Z37" s="29"/>
      <c r="AA37" s="29"/>
      <c r="AB37" s="11">
        <v>7</v>
      </c>
      <c r="AC37" s="30">
        <f>Women!$AO$3</f>
        <v>60</v>
      </c>
      <c r="AD37" s="2"/>
      <c r="AF37" s="2"/>
    </row>
    <row r="38" spans="1:32" x14ac:dyDescent="0.25">
      <c r="A38" s="1">
        <v>5</v>
      </c>
      <c r="B38" s="59" t="s">
        <v>62</v>
      </c>
      <c r="G38" s="9">
        <f>Men!$V$402</f>
        <v>147</v>
      </c>
      <c r="I38" s="1">
        <v>5</v>
      </c>
      <c r="J38" s="59" t="s">
        <v>62</v>
      </c>
      <c r="N38" s="9">
        <f>Women!$V$266</f>
        <v>74</v>
      </c>
      <c r="O38" s="2"/>
      <c r="P38" s="1">
        <v>5</v>
      </c>
      <c r="Q38" s="10" t="s">
        <v>58</v>
      </c>
      <c r="R38" s="8"/>
      <c r="S38" s="8"/>
      <c r="T38" s="8"/>
      <c r="U38" s="6">
        <v>6</v>
      </c>
      <c r="V38" s="24">
        <f>Men!$AT$3</f>
        <v>166</v>
      </c>
      <c r="W38" s="40"/>
      <c r="X38" s="1">
        <v>5</v>
      </c>
      <c r="Y38" s="10" t="s">
        <v>51</v>
      </c>
      <c r="Z38" s="31"/>
      <c r="AA38" s="31"/>
      <c r="AB38" s="38">
        <v>6</v>
      </c>
      <c r="AC38" s="33">
        <f>Women!$AL$3</f>
        <v>94</v>
      </c>
      <c r="AD38" s="2"/>
      <c r="AF38" s="2"/>
    </row>
    <row r="39" spans="1:32" x14ac:dyDescent="0.25">
      <c r="A39" s="1">
        <v>6</v>
      </c>
      <c r="B39" s="10" t="s">
        <v>50</v>
      </c>
      <c r="C39" s="31"/>
      <c r="D39" s="31"/>
      <c r="E39" s="31"/>
      <c r="F39" s="11">
        <v>2</v>
      </c>
      <c r="G39" s="33">
        <f>Men!$T$3</f>
        <v>231</v>
      </c>
      <c r="I39" s="1">
        <v>6</v>
      </c>
      <c r="J39" s="59" t="s">
        <v>61</v>
      </c>
      <c r="N39" s="9">
        <f>Women!$U$266</f>
        <v>86</v>
      </c>
      <c r="O39" s="2"/>
      <c r="P39" s="1">
        <v>6</v>
      </c>
      <c r="Q39" s="10" t="s">
        <v>54</v>
      </c>
      <c r="R39" s="29"/>
      <c r="S39" s="29"/>
      <c r="T39" s="29"/>
      <c r="U39" s="11">
        <v>5</v>
      </c>
      <c r="V39" s="30">
        <f>Men!$AO$3</f>
        <v>173</v>
      </c>
      <c r="W39" s="40"/>
      <c r="X39" s="1">
        <v>6</v>
      </c>
      <c r="Y39" s="10" t="s">
        <v>59</v>
      </c>
      <c r="Z39" s="8"/>
      <c r="AA39" s="8"/>
      <c r="AB39" s="6">
        <v>5</v>
      </c>
      <c r="AC39" s="24">
        <f>Women!$AU$3</f>
        <v>104</v>
      </c>
      <c r="AD39" s="2"/>
      <c r="AF39" s="2"/>
    </row>
    <row r="40" spans="1:32" x14ac:dyDescent="0.25">
      <c r="A40" s="1">
        <v>7</v>
      </c>
      <c r="B40" s="10" t="s">
        <v>47</v>
      </c>
      <c r="C40" s="10"/>
      <c r="D40" s="10"/>
      <c r="E40" s="10"/>
      <c r="F40" s="11">
        <v>1</v>
      </c>
      <c r="G40" s="33">
        <f>Men!$W$3</f>
        <v>259</v>
      </c>
      <c r="I40" s="1">
        <v>7</v>
      </c>
      <c r="J40" s="59" t="s">
        <v>65</v>
      </c>
      <c r="N40" s="9">
        <f>Women!$Y$266</f>
        <v>116</v>
      </c>
      <c r="O40" s="2"/>
      <c r="P40" s="1">
        <v>7</v>
      </c>
      <c r="Q40" s="10" t="s">
        <v>53</v>
      </c>
      <c r="R40" s="10"/>
      <c r="S40" s="10"/>
      <c r="T40" s="10"/>
      <c r="U40" s="11">
        <v>4</v>
      </c>
      <c r="V40" s="33">
        <f>Men!$AN$3</f>
        <v>225</v>
      </c>
      <c r="W40" s="40"/>
      <c r="X40" s="1">
        <v>7</v>
      </c>
      <c r="Y40" s="59" t="s">
        <v>69</v>
      </c>
      <c r="AC40" s="1">
        <f>Women!$AM$266</f>
        <v>124</v>
      </c>
      <c r="AD40" s="2"/>
      <c r="AF40" s="2"/>
    </row>
    <row r="41" spans="1:32" x14ac:dyDescent="0.25">
      <c r="A41" s="1">
        <v>8</v>
      </c>
      <c r="B41" s="59" t="s">
        <v>302</v>
      </c>
      <c r="G41" s="9">
        <f>Men!$V$405</f>
        <v>271</v>
      </c>
      <c r="I41" s="1">
        <v>8</v>
      </c>
      <c r="J41" s="10" t="s">
        <v>48</v>
      </c>
      <c r="K41" s="8"/>
      <c r="L41" s="8"/>
      <c r="M41" s="11">
        <v>2</v>
      </c>
      <c r="N41" s="24">
        <f>Women!$X$3</f>
        <v>127</v>
      </c>
      <c r="O41" s="2"/>
      <c r="P41" s="1">
        <v>8</v>
      </c>
      <c r="Q41" s="59" t="s">
        <v>69</v>
      </c>
      <c r="U41" s="9"/>
      <c r="V41" s="1">
        <f>Men!$AM$402</f>
        <v>247</v>
      </c>
      <c r="W41" s="40"/>
      <c r="X41" s="1">
        <v>8</v>
      </c>
      <c r="Y41" s="59" t="s">
        <v>70</v>
      </c>
      <c r="AC41" s="1">
        <f>Women!$AS$266</f>
        <v>127</v>
      </c>
      <c r="AD41" s="2"/>
      <c r="AF41" s="2"/>
    </row>
    <row r="42" spans="1:32" x14ac:dyDescent="0.25">
      <c r="A42" s="1">
        <v>9</v>
      </c>
      <c r="B42" s="59" t="s">
        <v>65</v>
      </c>
      <c r="G42" s="9">
        <f>Men!$Y$402</f>
        <v>307</v>
      </c>
      <c r="I42" s="1">
        <v>9</v>
      </c>
      <c r="J42" s="10" t="s">
        <v>47</v>
      </c>
      <c r="K42" s="10"/>
      <c r="L42" s="10"/>
      <c r="M42" s="11">
        <v>1</v>
      </c>
      <c r="N42" s="33">
        <f>Women!$W$3</f>
        <v>135</v>
      </c>
      <c r="P42" s="1">
        <v>9</v>
      </c>
      <c r="Q42" s="59" t="s">
        <v>71</v>
      </c>
      <c r="U42" s="1"/>
      <c r="V42" s="1">
        <f>Men!$AU$402</f>
        <v>342</v>
      </c>
      <c r="W42" s="40"/>
      <c r="X42" s="1">
        <v>9</v>
      </c>
      <c r="Y42" s="59" t="s">
        <v>780</v>
      </c>
      <c r="AC42" s="1">
        <f>Women!$AR$266</f>
        <v>131</v>
      </c>
      <c r="AD42" s="2"/>
      <c r="AF42" s="2"/>
    </row>
    <row r="43" spans="1:32" s="2" customFormat="1" x14ac:dyDescent="0.25">
      <c r="A43" s="1">
        <v>10</v>
      </c>
      <c r="B43" s="59" t="s">
        <v>61</v>
      </c>
      <c r="C43"/>
      <c r="D43"/>
      <c r="E43"/>
      <c r="F43"/>
      <c r="G43" s="9">
        <f>Men!$U$402</f>
        <v>321</v>
      </c>
      <c r="H43"/>
      <c r="I43" s="1">
        <v>10</v>
      </c>
      <c r="J43" s="59" t="s">
        <v>302</v>
      </c>
      <c r="K43"/>
      <c r="L43"/>
      <c r="M43"/>
      <c r="N43" s="9">
        <f>Women!$V$269</f>
        <v>136</v>
      </c>
      <c r="O43"/>
      <c r="P43" s="1">
        <v>10</v>
      </c>
      <c r="Q43" s="10" t="s">
        <v>57</v>
      </c>
      <c r="R43" s="8"/>
      <c r="S43" s="8"/>
      <c r="T43" s="8"/>
      <c r="U43" s="6">
        <v>3</v>
      </c>
      <c r="V43" s="24">
        <f>Men!$AQ$3</f>
        <v>379</v>
      </c>
      <c r="W43" s="40"/>
      <c r="X43" s="1">
        <v>10</v>
      </c>
      <c r="Y43" s="59" t="s">
        <v>782</v>
      </c>
      <c r="Z43"/>
      <c r="AA43"/>
      <c r="AB43"/>
      <c r="AC43" s="1">
        <f>Women!$AM$269</f>
        <v>177</v>
      </c>
    </row>
    <row r="44" spans="1:32" x14ac:dyDescent="0.25">
      <c r="A44" s="1">
        <v>11</v>
      </c>
      <c r="B44" s="59" t="s">
        <v>64</v>
      </c>
      <c r="G44" s="9">
        <f>Men!$X$402</f>
        <v>367</v>
      </c>
      <c r="H44" s="1"/>
      <c r="I44" s="1">
        <v>11</v>
      </c>
      <c r="J44" s="59" t="s">
        <v>303</v>
      </c>
      <c r="N44" s="9">
        <f>Women!$V$272</f>
        <v>174</v>
      </c>
      <c r="P44" s="1">
        <v>11</v>
      </c>
      <c r="Q44" s="10" t="s">
        <v>51</v>
      </c>
      <c r="R44" s="31"/>
      <c r="S44" s="31"/>
      <c r="T44" s="31"/>
      <c r="U44" s="38">
        <v>2</v>
      </c>
      <c r="V44" s="33">
        <f>Men!$AL$3</f>
        <v>405</v>
      </c>
      <c r="X44" s="1">
        <v>11</v>
      </c>
      <c r="Y44" s="10" t="s">
        <v>53</v>
      </c>
      <c r="Z44" s="10"/>
      <c r="AA44" s="10"/>
      <c r="AB44" s="11">
        <v>4</v>
      </c>
      <c r="AC44" s="33">
        <f>Women!$AN$3</f>
        <v>189</v>
      </c>
      <c r="AD44" s="2"/>
      <c r="AF44" s="2"/>
    </row>
    <row r="45" spans="1:32" x14ac:dyDescent="0.25">
      <c r="A45" s="1">
        <v>12</v>
      </c>
      <c r="B45" s="59" t="s">
        <v>303</v>
      </c>
      <c r="G45" s="9">
        <f>Men!$V$408</f>
        <v>369</v>
      </c>
      <c r="H45" s="1"/>
      <c r="I45" s="1">
        <v>12</v>
      </c>
      <c r="J45" s="59" t="s">
        <v>309</v>
      </c>
      <c r="N45" s="9">
        <f>Women!$Y$269</f>
        <v>184</v>
      </c>
      <c r="P45" s="1">
        <v>12</v>
      </c>
      <c r="Q45" s="59" t="s">
        <v>782</v>
      </c>
      <c r="U45" s="9"/>
      <c r="V45" s="1">
        <f>Men!$AM$405</f>
        <v>433</v>
      </c>
      <c r="X45" s="1">
        <v>12</v>
      </c>
      <c r="Y45" s="59" t="s">
        <v>71</v>
      </c>
      <c r="AC45" s="1">
        <f>Women!$AU$266</f>
        <v>203</v>
      </c>
      <c r="AF45" s="2"/>
    </row>
    <row r="46" spans="1:32" x14ac:dyDescent="0.25">
      <c r="A46" s="1">
        <v>13</v>
      </c>
      <c r="B46" s="59" t="s">
        <v>304</v>
      </c>
      <c r="G46" s="9">
        <f>Men!$V$411</f>
        <v>482</v>
      </c>
      <c r="I46" s="1">
        <v>13</v>
      </c>
      <c r="J46" s="59" t="s">
        <v>60</v>
      </c>
      <c r="N46" s="9">
        <f>Women!$T$266</f>
        <v>197</v>
      </c>
      <c r="P46" s="1">
        <v>13</v>
      </c>
      <c r="Q46" s="59" t="s">
        <v>70</v>
      </c>
      <c r="U46" s="1"/>
      <c r="V46" s="1">
        <f>Men!$AS$402</f>
        <v>496</v>
      </c>
      <c r="X46" s="1">
        <v>13</v>
      </c>
      <c r="Y46" s="59" t="s">
        <v>778</v>
      </c>
      <c r="AC46" s="1">
        <f>Women!$AL$266</f>
        <v>205</v>
      </c>
      <c r="AF46" s="2"/>
    </row>
    <row r="47" spans="1:32" x14ac:dyDescent="0.25">
      <c r="A47" s="1">
        <v>14</v>
      </c>
      <c r="B47" s="59" t="s">
        <v>60</v>
      </c>
      <c r="G47" s="9">
        <f>Men!$T$402</f>
        <v>487</v>
      </c>
      <c r="I47" s="1">
        <v>14</v>
      </c>
      <c r="J47" s="59" t="s">
        <v>304</v>
      </c>
      <c r="N47" s="9">
        <f>Women!$V$275</f>
        <v>240</v>
      </c>
      <c r="P47" s="1">
        <v>14</v>
      </c>
      <c r="Q47" s="10" t="s">
        <v>55</v>
      </c>
      <c r="R47" s="29"/>
      <c r="S47" s="29"/>
      <c r="T47" s="29"/>
      <c r="U47" s="11">
        <v>1</v>
      </c>
      <c r="V47" s="30">
        <f>Men!$AP$3</f>
        <v>498</v>
      </c>
      <c r="X47" s="1">
        <v>14</v>
      </c>
      <c r="Y47" s="59" t="s">
        <v>783</v>
      </c>
      <c r="AC47" s="1">
        <f>Women!$AS$269</f>
        <v>211</v>
      </c>
    </row>
    <row r="48" spans="1:32" x14ac:dyDescent="0.25">
      <c r="A48" s="1">
        <v>15</v>
      </c>
      <c r="B48" s="59" t="s">
        <v>308</v>
      </c>
      <c r="G48" s="9">
        <f>Men!$U$405</f>
        <v>534</v>
      </c>
      <c r="I48" s="1">
        <v>15</v>
      </c>
      <c r="J48" s="59" t="s">
        <v>301</v>
      </c>
      <c r="N48" s="9">
        <f>Women!$T$269</f>
        <v>251</v>
      </c>
      <c r="P48" s="1">
        <v>15</v>
      </c>
      <c r="Q48" s="59" t="s">
        <v>779</v>
      </c>
      <c r="U48" s="1"/>
      <c r="V48" s="1">
        <f>Men!$AU$405</f>
        <v>507</v>
      </c>
      <c r="X48" s="1">
        <v>15</v>
      </c>
      <c r="Y48" s="10" t="s">
        <v>58</v>
      </c>
      <c r="Z48" s="8"/>
      <c r="AA48" s="8"/>
      <c r="AB48" s="6">
        <v>3</v>
      </c>
      <c r="AC48" s="24">
        <f>Women!$AT$3</f>
        <v>221</v>
      </c>
    </row>
    <row r="49" spans="1:32" x14ac:dyDescent="0.25">
      <c r="A49" s="1">
        <v>16</v>
      </c>
      <c r="B49" s="59" t="s">
        <v>605</v>
      </c>
      <c r="G49" s="9">
        <f>Men!$X$405</f>
        <v>541</v>
      </c>
      <c r="I49" s="1">
        <v>16</v>
      </c>
      <c r="J49" s="59" t="s">
        <v>308</v>
      </c>
      <c r="N49" s="9">
        <f>Women!$U$269</f>
        <v>261</v>
      </c>
      <c r="P49" s="1">
        <v>16</v>
      </c>
      <c r="Q49" s="59" t="s">
        <v>947</v>
      </c>
      <c r="U49" s="1"/>
      <c r="V49" s="1">
        <f>Men!$AT$402</f>
        <v>522</v>
      </c>
      <c r="X49" s="1">
        <v>16</v>
      </c>
      <c r="Y49" s="59" t="s">
        <v>779</v>
      </c>
      <c r="AC49" s="1">
        <f>Women!$AU$269</f>
        <v>254</v>
      </c>
    </row>
    <row r="50" spans="1:32" x14ac:dyDescent="0.25">
      <c r="A50" s="1">
        <v>17</v>
      </c>
      <c r="B50" s="59" t="s">
        <v>309</v>
      </c>
      <c r="G50" s="9">
        <f>Men!$Y$405</f>
        <v>618</v>
      </c>
      <c r="I50" s="1">
        <v>17</v>
      </c>
      <c r="J50" s="59" t="s">
        <v>312</v>
      </c>
      <c r="N50" s="9">
        <f>Women!$Y$272</f>
        <v>274</v>
      </c>
      <c r="P50" s="1"/>
      <c r="Q50" s="23"/>
      <c r="U50" s="9"/>
      <c r="V50" s="1"/>
      <c r="X50" s="1">
        <v>17</v>
      </c>
      <c r="Y50" s="59" t="s">
        <v>784</v>
      </c>
      <c r="AC50" s="1">
        <f>Women!$AL$269</f>
        <v>270</v>
      </c>
    </row>
    <row r="51" spans="1:32" x14ac:dyDescent="0.25">
      <c r="A51" s="1">
        <v>18</v>
      </c>
      <c r="B51" s="59" t="s">
        <v>313</v>
      </c>
      <c r="G51" s="9">
        <f>Men!$V$414</f>
        <v>636</v>
      </c>
      <c r="I51" s="1">
        <v>18</v>
      </c>
      <c r="J51" s="59" t="s">
        <v>313</v>
      </c>
      <c r="N51" s="9">
        <f>Women!$V$278</f>
        <v>294</v>
      </c>
      <c r="P51" s="1"/>
      <c r="Q51" s="23"/>
      <c r="U51" s="9"/>
      <c r="V51" s="1"/>
      <c r="X51" s="1">
        <v>18</v>
      </c>
      <c r="Y51" s="59" t="s">
        <v>785</v>
      </c>
      <c r="AC51" s="1">
        <f>Women!$AM$272</f>
        <v>271</v>
      </c>
    </row>
    <row r="52" spans="1:32" x14ac:dyDescent="0.25">
      <c r="A52" s="1">
        <v>19</v>
      </c>
      <c r="B52" s="59" t="s">
        <v>311</v>
      </c>
      <c r="G52" s="9">
        <f>Men!$U$408</f>
        <v>695</v>
      </c>
      <c r="I52" s="1">
        <v>19</v>
      </c>
      <c r="J52" s="59" t="s">
        <v>314</v>
      </c>
      <c r="N52" s="9">
        <f>Women!$V$281</f>
        <v>329</v>
      </c>
      <c r="P52" s="1"/>
      <c r="Q52" s="23"/>
      <c r="U52" s="9"/>
      <c r="V52" s="1"/>
      <c r="X52" s="1">
        <v>19</v>
      </c>
      <c r="Y52" s="10" t="s">
        <v>55</v>
      </c>
      <c r="Z52" s="29"/>
      <c r="AA52" s="29"/>
      <c r="AB52" s="11">
        <v>2</v>
      </c>
      <c r="AC52" s="30">
        <f>Women!$AP$3</f>
        <v>284</v>
      </c>
    </row>
    <row r="53" spans="1:32" x14ac:dyDescent="0.25">
      <c r="A53" s="1">
        <v>20</v>
      </c>
      <c r="B53" s="59" t="s">
        <v>63</v>
      </c>
      <c r="G53" s="9">
        <f>Men!$W$402</f>
        <v>697</v>
      </c>
      <c r="I53" s="1">
        <v>20</v>
      </c>
      <c r="J53" s="59" t="s">
        <v>310</v>
      </c>
      <c r="N53" s="9">
        <f>Women!$T$272</f>
        <v>334</v>
      </c>
      <c r="P53" s="1"/>
      <c r="Q53" s="23"/>
      <c r="U53" s="9"/>
      <c r="V53" s="1"/>
      <c r="X53" s="1">
        <v>20</v>
      </c>
      <c r="Y53" s="59" t="s">
        <v>786</v>
      </c>
      <c r="AC53" s="1">
        <f>Women!$AU$272</f>
        <v>331</v>
      </c>
    </row>
    <row r="54" spans="1:32" x14ac:dyDescent="0.25">
      <c r="A54" s="1">
        <v>21</v>
      </c>
      <c r="B54" s="59" t="s">
        <v>301</v>
      </c>
      <c r="G54" s="9">
        <f>Men!$T$405</f>
        <v>736</v>
      </c>
      <c r="I54" s="1">
        <v>21</v>
      </c>
      <c r="J54" s="59" t="s">
        <v>311</v>
      </c>
      <c r="N54" s="9">
        <f>Women!$U$272</f>
        <v>345</v>
      </c>
      <c r="P54" s="1"/>
      <c r="Q54" s="23"/>
      <c r="U54" s="9"/>
      <c r="V54" s="1"/>
      <c r="X54" s="1">
        <v>21</v>
      </c>
      <c r="Y54" s="10" t="s">
        <v>57</v>
      </c>
      <c r="Z54" s="8"/>
      <c r="AA54" s="8"/>
      <c r="AB54" s="6">
        <v>0</v>
      </c>
      <c r="AC54" s="24">
        <f>Women!$AQ$3</f>
        <v>352</v>
      </c>
    </row>
    <row r="55" spans="1:32" x14ac:dyDescent="0.25">
      <c r="A55" s="1">
        <v>22</v>
      </c>
      <c r="B55" s="59" t="s">
        <v>314</v>
      </c>
      <c r="G55" s="9">
        <f>Men!$V$417</f>
        <v>754</v>
      </c>
      <c r="I55" s="1">
        <v>22</v>
      </c>
      <c r="J55" s="59" t="s">
        <v>315</v>
      </c>
      <c r="N55" s="9">
        <f>Women!$V$284</f>
        <v>366</v>
      </c>
      <c r="P55" s="1"/>
      <c r="Q55" s="23"/>
    </row>
    <row r="56" spans="1:32" x14ac:dyDescent="0.25">
      <c r="A56" s="1">
        <v>23</v>
      </c>
      <c r="B56" s="59" t="s">
        <v>606</v>
      </c>
      <c r="G56" s="9">
        <f>Men!$X$408</f>
        <v>811</v>
      </c>
      <c r="I56" s="1">
        <v>23</v>
      </c>
      <c r="J56" s="59" t="s">
        <v>316</v>
      </c>
      <c r="N56" s="9">
        <f>Women!$V$287</f>
        <v>407</v>
      </c>
      <c r="P56" s="1"/>
      <c r="Q56" s="23"/>
      <c r="T56" s="12" t="s">
        <v>0</v>
      </c>
      <c r="U56" s="13" t="s">
        <v>66</v>
      </c>
      <c r="V56" s="13"/>
      <c r="W56" s="13"/>
      <c r="X56" s="14"/>
      <c r="Y56" s="15" t="s">
        <v>11</v>
      </c>
      <c r="Z56" s="16" t="s">
        <v>10</v>
      </c>
    </row>
    <row r="57" spans="1:32" x14ac:dyDescent="0.25">
      <c r="A57" s="1">
        <v>24</v>
      </c>
      <c r="B57" s="59" t="s">
        <v>315</v>
      </c>
      <c r="G57" s="9">
        <f>Men!$V$420</f>
        <v>860</v>
      </c>
      <c r="I57" s="1"/>
      <c r="M57" s="1"/>
      <c r="P57" s="1"/>
      <c r="Q57" s="23"/>
      <c r="T57" s="17">
        <v>1</v>
      </c>
      <c r="U57" s="2" t="s">
        <v>52</v>
      </c>
      <c r="V57" s="2"/>
      <c r="W57" s="2"/>
      <c r="X57" s="2"/>
      <c r="Y57" s="3">
        <f>VLOOKUP($U57,$Q$34:$V$55,5,0)+VLOOKUP($U57,$Y$34:$AC$55,4,0)</f>
        <v>19</v>
      </c>
      <c r="Z57" s="18">
        <f>VLOOKUP($U57,$Q$34:$V$55,6,0)+VLOOKUP($U57,$Y$34:$AC$55,5,0)</f>
        <v>129</v>
      </c>
    </row>
    <row r="58" spans="1:32" x14ac:dyDescent="0.25">
      <c r="A58" s="1"/>
      <c r="B58" s="23"/>
      <c r="F58" s="1"/>
      <c r="G58" s="1"/>
      <c r="I58" s="1"/>
      <c r="M58" s="1"/>
      <c r="P58" s="1"/>
      <c r="Q58" s="23"/>
      <c r="T58" s="19">
        <v>2</v>
      </c>
      <c r="U58" s="23" t="s">
        <v>56</v>
      </c>
      <c r="Y58" s="1">
        <f>VLOOKUP($U58,$Q$34:$V$55,5,0)+VLOOKUP($U58,$Y$34:$AC$55,4,0)</f>
        <v>18</v>
      </c>
      <c r="Z58" s="20">
        <f>VLOOKUP($U58,$Q$34:$V$55,6,0)+VLOOKUP($U58,$Y$34:$AC$55,5,0)</f>
        <v>172</v>
      </c>
    </row>
    <row r="59" spans="1:32" x14ac:dyDescent="0.25">
      <c r="A59" s="1"/>
      <c r="B59" s="23"/>
      <c r="F59" s="1"/>
      <c r="G59" s="1"/>
      <c r="I59" s="1"/>
      <c r="M59" s="1"/>
      <c r="P59" s="1"/>
      <c r="Q59" s="23"/>
      <c r="T59" s="19">
        <v>3</v>
      </c>
      <c r="U59" s="23" t="s">
        <v>781</v>
      </c>
      <c r="V59" s="23"/>
      <c r="W59" s="23"/>
      <c r="X59" s="23"/>
      <c r="Y59" s="40">
        <f>VLOOKUP($U59,$Q$34:$V$55,5,0)+VLOOKUP($U59,$Y$34:$AC$55,4,0)</f>
        <v>17</v>
      </c>
      <c r="Z59" s="36">
        <f>VLOOKUP($U59,$Q$34:$V$55,6,0)+VLOOKUP($U59,$Y$34:$AC$55,5,0)</f>
        <v>154</v>
      </c>
    </row>
    <row r="60" spans="1:32" x14ac:dyDescent="0.25">
      <c r="E60" s="12" t="s">
        <v>0</v>
      </c>
      <c r="F60" s="13" t="s">
        <v>66</v>
      </c>
      <c r="G60" s="13"/>
      <c r="H60" s="13"/>
      <c r="I60" s="14"/>
      <c r="J60" s="15" t="s">
        <v>11</v>
      </c>
      <c r="K60" s="16" t="s">
        <v>10</v>
      </c>
      <c r="M60" s="1"/>
      <c r="N60" s="1"/>
      <c r="T60" s="19">
        <v>4</v>
      </c>
      <c r="U60" s="23" t="s">
        <v>54</v>
      </c>
      <c r="V60" s="23"/>
      <c r="W60" s="23"/>
      <c r="X60" s="23"/>
      <c r="Y60" s="40">
        <f>VLOOKUP($U60,$Q$34:$V$55,5,0)+VLOOKUP($U60,$Y$34:$AC$55,4,0)</f>
        <v>12</v>
      </c>
      <c r="Z60" s="36">
        <f>VLOOKUP($U60,$Q$34:$V$55,6,0)+VLOOKUP($U60,$Y$34:$AC$55,5,0)</f>
        <v>233</v>
      </c>
      <c r="AB60" s="1"/>
      <c r="AC60" s="1"/>
    </row>
    <row r="61" spans="1:32" x14ac:dyDescent="0.25">
      <c r="A61" s="2"/>
      <c r="B61" s="2"/>
      <c r="C61" s="2"/>
      <c r="D61" s="2"/>
      <c r="E61" s="17">
        <v>1</v>
      </c>
      <c r="F61" s="2" t="s">
        <v>46</v>
      </c>
      <c r="G61" s="2"/>
      <c r="H61" s="2"/>
      <c r="I61" s="2"/>
      <c r="J61" s="3">
        <f>VLOOKUP($F61,$B$34:$G$59,5,0)+VLOOKUP($F61,$J$34:$N$59,4,0)</f>
        <v>11</v>
      </c>
      <c r="K61" s="18">
        <f>VLOOKUP($F61,$B$34:$G$59,6,0)+VLOOKUP($F61,$J$34:$N$59,5,0)</f>
        <v>104</v>
      </c>
      <c r="L61" s="2"/>
      <c r="M61" s="3"/>
      <c r="N61" s="3"/>
      <c r="T61" s="19">
        <v>5</v>
      </c>
      <c r="U61" s="64" t="s">
        <v>59</v>
      </c>
      <c r="V61" s="66"/>
      <c r="W61" s="66"/>
      <c r="X61" s="66"/>
      <c r="Y61" s="67">
        <f>VLOOKUP($U61,$Q$34:$V$55,5,0)+VLOOKUP($U61,$Y$34:$AC$55,4,0)</f>
        <v>12</v>
      </c>
      <c r="Z61" s="20">
        <f>VLOOKUP($U61,$Q$34:$V$55,6,0)+VLOOKUP($U61,$Y$34:$AC$55,5,0)</f>
        <v>267</v>
      </c>
      <c r="AB61" s="1"/>
      <c r="AC61" s="1"/>
    </row>
    <row r="62" spans="1:32" x14ac:dyDescent="0.25">
      <c r="E62" s="19">
        <v>2</v>
      </c>
      <c r="F62" s="66" t="s">
        <v>49</v>
      </c>
      <c r="G62" s="66"/>
      <c r="H62" s="66"/>
      <c r="I62" s="66"/>
      <c r="J62" s="67">
        <f>VLOOKUP($F62,$B$34:$G$59,5,0)+VLOOKUP($F62,$J$34:$N$59,4,0)</f>
        <v>10</v>
      </c>
      <c r="K62" s="20">
        <f>VLOOKUP($F62,$B$34:$G$59,6,0)+VLOOKUP($F62,$J$34:$N$59,5,0)</f>
        <v>106</v>
      </c>
      <c r="M62" s="1"/>
      <c r="N62" s="1"/>
      <c r="T62" s="19">
        <v>6</v>
      </c>
      <c r="U62" t="s">
        <v>58</v>
      </c>
      <c r="Y62" s="1">
        <f>VLOOKUP($U62,$Q$34:$V$55,5,0)+VLOOKUP($U62,$Y$34:$AC$55,4,0)</f>
        <v>9</v>
      </c>
      <c r="Z62" s="20">
        <f>VLOOKUP($U62,$Q$34:$V$55,6,0)+VLOOKUP($U62,$Y$34:$AC$55,5,0)</f>
        <v>387</v>
      </c>
      <c r="AB62" s="1"/>
      <c r="AC62" s="1"/>
    </row>
    <row r="63" spans="1:32" x14ac:dyDescent="0.25">
      <c r="E63" s="19">
        <v>3</v>
      </c>
      <c r="F63" t="s">
        <v>45</v>
      </c>
      <c r="J63" s="1">
        <f>VLOOKUP($F63,$B$34:$G$59,5,0)+VLOOKUP($F63,$J$34:$N$59,4,0)</f>
        <v>8</v>
      </c>
      <c r="K63" s="20">
        <f>VLOOKUP($F63,$B$34:$G$59,6,0)+VLOOKUP($F63,$J$34:$N$59,5,0)</f>
        <v>155</v>
      </c>
      <c r="M63" s="1"/>
      <c r="N63" s="1"/>
      <c r="T63" s="19">
        <v>7</v>
      </c>
      <c r="U63" s="23" t="s">
        <v>53</v>
      </c>
      <c r="V63" s="23"/>
      <c r="W63" s="23"/>
      <c r="X63" s="23"/>
      <c r="Y63" s="40">
        <f>VLOOKUP($U63,$Q$34:$V$55,5,0)+VLOOKUP($U63,$Y$34:$AC$55,4,0)</f>
        <v>8</v>
      </c>
      <c r="Z63" s="36">
        <f>VLOOKUP($U63,$Q$34:$V$55,6,0)+VLOOKUP($U63,$Y$34:$AC$55,5,0)</f>
        <v>414</v>
      </c>
    </row>
    <row r="64" spans="1:32" s="2" customFormat="1" x14ac:dyDescent="0.25">
      <c r="A64"/>
      <c r="B64"/>
      <c r="C64"/>
      <c r="D64"/>
      <c r="E64" s="19">
        <v>4</v>
      </c>
      <c r="F64" s="23" t="s">
        <v>48</v>
      </c>
      <c r="G64" s="23"/>
      <c r="H64" s="23"/>
      <c r="I64" s="23"/>
      <c r="J64" s="40">
        <f>VLOOKUP($F64,$B$34:$G$59,5,0)+VLOOKUP($F64,$J$34:$N$59,4,0)</f>
        <v>6</v>
      </c>
      <c r="K64" s="36">
        <f>VLOOKUP($F64,$B$34:$G$59,6,0)+VLOOKUP($F64,$J$34:$N$59,5,0)</f>
        <v>244</v>
      </c>
      <c r="L64"/>
      <c r="M64" s="1"/>
      <c r="N64" s="1"/>
      <c r="O64"/>
      <c r="P64"/>
      <c r="Q64"/>
      <c r="R64"/>
      <c r="S64"/>
      <c r="T64" s="19">
        <v>8</v>
      </c>
      <c r="U64" s="23" t="s">
        <v>51</v>
      </c>
      <c r="V64" s="23"/>
      <c r="W64" s="23"/>
      <c r="X64" s="23"/>
      <c r="Y64" s="40">
        <f>VLOOKUP($U64,$Q$34:$V$55,5,0)+VLOOKUP($U64,$Y$34:$AC$55,4,0)</f>
        <v>8</v>
      </c>
      <c r="Z64" s="36">
        <f>VLOOKUP($U64,$Q$34:$V$55,6,0)+VLOOKUP($U64,$Y$34:$AC$55,5,0)</f>
        <v>499</v>
      </c>
      <c r="AA64"/>
      <c r="AB64" s="1"/>
      <c r="AC64" s="1"/>
      <c r="AD64"/>
      <c r="AF64"/>
    </row>
    <row r="65" spans="1:29" x14ac:dyDescent="0.25">
      <c r="E65" s="19">
        <v>5</v>
      </c>
      <c r="F65" s="23" t="s">
        <v>50</v>
      </c>
      <c r="G65" s="23"/>
      <c r="H65" s="23"/>
      <c r="I65" s="23"/>
      <c r="J65" s="40">
        <f>VLOOKUP($F65,$B$34:$G$59,5,0)+VLOOKUP($F65,$J$34:$N$59,4,0)</f>
        <v>5</v>
      </c>
      <c r="K65" s="46">
        <f>VLOOKUP($F65,$B$34:$G$59,6,0)+VLOOKUP($F65,$J$34:$N$59,5,0)</f>
        <v>290</v>
      </c>
      <c r="M65" s="1"/>
      <c r="N65" s="1"/>
      <c r="T65" s="19">
        <v>9</v>
      </c>
      <c r="U65" t="s">
        <v>57</v>
      </c>
      <c r="Y65" s="1">
        <f>VLOOKUP($U65,$Q$34:$V$55,5,0)+VLOOKUP($U65,$Y$34:$AC$55,4,0)</f>
        <v>3</v>
      </c>
      <c r="Z65" s="20">
        <f>VLOOKUP($U65,$Q$34:$V$55,6,0)+VLOOKUP($U65,$Y$34:$AC$55,5,0)</f>
        <v>731</v>
      </c>
      <c r="AB65" s="1"/>
      <c r="AC65" s="1"/>
    </row>
    <row r="66" spans="1:29" x14ac:dyDescent="0.25">
      <c r="E66" s="21">
        <v>6</v>
      </c>
      <c r="F66" s="49" t="s">
        <v>47</v>
      </c>
      <c r="G66" s="49"/>
      <c r="H66" s="49"/>
      <c r="I66" s="49"/>
      <c r="J66" s="55">
        <f>VLOOKUP($F66,$B$34:$G$59,5,0)+VLOOKUP($F66,$J$34:$N$59,4,0)</f>
        <v>2</v>
      </c>
      <c r="K66" s="68">
        <f>VLOOKUP($F66,$B$34:$G$59,6,0)+VLOOKUP($F66,$J$34:$N$59,5,0)</f>
        <v>394</v>
      </c>
      <c r="M66" s="1"/>
      <c r="N66" s="1"/>
      <c r="T66" s="21">
        <v>10</v>
      </c>
      <c r="U66" s="49" t="s">
        <v>55</v>
      </c>
      <c r="V66" s="49"/>
      <c r="W66" s="49"/>
      <c r="X66" s="49"/>
      <c r="Y66" s="55">
        <f>VLOOKUP($U66,$Q$34:$V$55,5,0)+VLOOKUP($U66,$Y$34:$AC$55,4,0)</f>
        <v>3</v>
      </c>
      <c r="Z66" s="68">
        <f>VLOOKUP($U66,$Q$34:$V$55,6,0)+VLOOKUP($U66,$Y$34:$AC$55,5,0)</f>
        <v>782</v>
      </c>
      <c r="AB66" s="1"/>
      <c r="AC66" s="1"/>
    </row>
    <row r="67" spans="1:29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</sheetData>
  <sortState xmlns:xlrd2="http://schemas.microsoft.com/office/spreadsheetml/2017/richdata2" ref="U57:Z66">
    <sortCondition descending="1" ref="Y57:Y66"/>
    <sortCondition ref="Z57:Z66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90"/>
  <sheetViews>
    <sheetView tabSelected="1" zoomScale="80" zoomScaleNormal="80" workbookViewId="0">
      <pane xSplit="12" ySplit="4" topLeftCell="M5" activePane="bottomRight" state="frozen"/>
      <selection activeCell="E24" sqref="E24"/>
      <selection pane="topRight" activeCell="E24" sqref="E24"/>
      <selection pane="bottomLeft" activeCell="E24" sqref="E24"/>
      <selection pane="bottomRight" activeCell="L6" sqref="L6"/>
    </sheetView>
  </sheetViews>
  <sheetFormatPr defaultRowHeight="15" customHeight="1" x14ac:dyDescent="0.25"/>
  <cols>
    <col min="1" max="1" width="5.6640625" bestFit="1" customWidth="1"/>
    <col min="2" max="3" width="4.109375" customWidth="1"/>
    <col min="4" max="4" width="5" bestFit="1" customWidth="1"/>
    <col min="5" max="5" width="5.5546875" bestFit="1" customWidth="1"/>
    <col min="6" max="6" width="7.5546875" bestFit="1" customWidth="1"/>
    <col min="7" max="7" width="10.33203125" bestFit="1" customWidth="1"/>
    <col min="8" max="8" width="18.109375" bestFit="1" customWidth="1"/>
    <col min="9" max="9" width="4.88671875" style="1" bestFit="1" customWidth="1"/>
    <col min="10" max="10" width="6.44140625" style="1" bestFit="1" customWidth="1"/>
    <col min="11" max="11" width="3.109375" style="1" customWidth="1"/>
    <col min="12" max="12" width="4.33203125" style="1" bestFit="1" customWidth="1"/>
    <col min="13" max="13" width="4.88671875" style="1" bestFit="1" customWidth="1"/>
    <col min="14" max="14" width="6.44140625" style="1" bestFit="1" customWidth="1"/>
    <col min="15" max="16" width="4.88671875" style="1" bestFit="1" customWidth="1"/>
    <col min="17" max="17" width="5" style="1" bestFit="1" customWidth="1"/>
    <col min="18" max="18" width="4.88671875" style="1" bestFit="1" customWidth="1"/>
    <col min="19" max="19" width="1.6640625" style="1" customWidth="1"/>
    <col min="20" max="20" width="4.88671875" style="1" customWidth="1"/>
    <col min="21" max="21" width="6.109375" style="1" customWidth="1"/>
    <col min="22" max="23" width="4.88671875" style="1" customWidth="1"/>
    <col min="24" max="24" width="5" style="1" customWidth="1"/>
    <col min="25" max="25" width="4.88671875" style="1" customWidth="1"/>
    <col min="26" max="26" width="1.6640625" style="1" customWidth="1"/>
    <col min="27" max="27" width="4.88671875" style="1" customWidth="1"/>
    <col min="28" max="28" width="6.21875" style="1" bestFit="1" customWidth="1"/>
    <col min="29" max="30" width="5" style="1" customWidth="1"/>
    <col min="31" max="31" width="4.5546875" style="1" customWidth="1"/>
    <col min="32" max="32" width="5.5546875" style="1" bestFit="1" customWidth="1"/>
    <col min="33" max="33" width="4.88671875" style="1" customWidth="1"/>
    <col min="34" max="34" width="6.109375" style="1" bestFit="1" customWidth="1"/>
    <col min="35" max="36" width="4.88671875" style="1" customWidth="1"/>
    <col min="37" max="37" width="1.6640625" style="1" customWidth="1"/>
    <col min="38" max="38" width="4.88671875" style="1" customWidth="1"/>
    <col min="39" max="39" width="6.21875" style="1" bestFit="1" customWidth="1"/>
    <col min="40" max="41" width="5" style="1" customWidth="1"/>
    <col min="42" max="42" width="4.5546875" style="1" customWidth="1"/>
    <col min="43" max="44" width="4.88671875" style="1" customWidth="1"/>
    <col min="45" max="45" width="6.109375" style="1" bestFit="1" customWidth="1"/>
    <col min="46" max="47" width="4.88671875" style="1" customWidth="1"/>
    <col min="48" max="48" width="3.44140625" customWidth="1"/>
  </cols>
  <sheetData>
    <row r="1" spans="1:48" ht="49.95" customHeight="1" x14ac:dyDescent="0.2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  <c r="M1" s="4"/>
      <c r="N1" s="4"/>
      <c r="O1"/>
      <c r="P1"/>
      <c r="Q1"/>
      <c r="R1"/>
      <c r="S1"/>
      <c r="T1"/>
      <c r="U1"/>
      <c r="V1" s="2" t="s">
        <v>44</v>
      </c>
      <c r="W1"/>
      <c r="X1"/>
      <c r="Y1"/>
      <c r="Z1"/>
      <c r="AA1"/>
      <c r="AB1"/>
      <c r="AC1"/>
      <c r="AD1"/>
      <c r="AE1"/>
      <c r="AF1" s="2" t="s">
        <v>43</v>
      </c>
      <c r="AG1"/>
      <c r="AH1" s="2"/>
      <c r="AI1" s="2"/>
      <c r="AK1"/>
      <c r="AL1"/>
      <c r="AM1"/>
      <c r="AN1"/>
      <c r="AO1"/>
      <c r="AP1"/>
      <c r="AQ1" s="2" t="s">
        <v>44</v>
      </c>
      <c r="AR1"/>
      <c r="AS1"/>
      <c r="AT1"/>
      <c r="AU1"/>
    </row>
    <row r="2" spans="1:48" ht="15" customHeight="1" x14ac:dyDescent="0.25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30</v>
      </c>
      <c r="N2" s="3" t="s">
        <v>37</v>
      </c>
      <c r="O2" s="3" t="s">
        <v>40</v>
      </c>
      <c r="P2" s="3" t="s">
        <v>23</v>
      </c>
      <c r="Q2" s="3" t="s">
        <v>32</v>
      </c>
      <c r="R2" s="3" t="s">
        <v>39</v>
      </c>
      <c r="S2" s="3"/>
      <c r="T2" s="3" t="s">
        <v>30</v>
      </c>
      <c r="U2" s="3" t="s">
        <v>37</v>
      </c>
      <c r="V2" s="3" t="s">
        <v>40</v>
      </c>
      <c r="W2" s="3" t="s">
        <v>23</v>
      </c>
      <c r="X2" s="3" t="s">
        <v>32</v>
      </c>
      <c r="Y2" s="3" t="s">
        <v>39</v>
      </c>
      <c r="Z2" s="3"/>
      <c r="AA2" s="3" t="s">
        <v>18</v>
      </c>
      <c r="AB2" s="3" t="s">
        <v>20</v>
      </c>
      <c r="AC2" s="3" t="s">
        <v>41</v>
      </c>
      <c r="AD2" s="3" t="s">
        <v>21</v>
      </c>
      <c r="AE2" s="3" t="s">
        <v>24</v>
      </c>
      <c r="AF2" s="3" t="s">
        <v>19</v>
      </c>
      <c r="AG2" s="3" t="s">
        <v>25</v>
      </c>
      <c r="AH2" s="3" t="s">
        <v>34</v>
      </c>
      <c r="AI2" s="3" t="s">
        <v>22</v>
      </c>
      <c r="AJ2" s="3" t="s">
        <v>27</v>
      </c>
      <c r="AK2" s="3"/>
      <c r="AL2" s="3" t="s">
        <v>18</v>
      </c>
      <c r="AM2" s="3" t="s">
        <v>20</v>
      </c>
      <c r="AN2" s="3" t="s">
        <v>41</v>
      </c>
      <c r="AO2" s="3" t="s">
        <v>21</v>
      </c>
      <c r="AP2" s="3" t="s">
        <v>24</v>
      </c>
      <c r="AQ2" s="3" t="s">
        <v>19</v>
      </c>
      <c r="AR2" s="3" t="s">
        <v>25</v>
      </c>
      <c r="AS2" s="3" t="s">
        <v>34</v>
      </c>
      <c r="AT2" s="3" t="s">
        <v>22</v>
      </c>
      <c r="AU2" s="3" t="s">
        <v>27</v>
      </c>
    </row>
    <row r="3" spans="1:48" ht="15" customHeight="1" x14ac:dyDescent="0.25">
      <c r="A3" s="4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SUM(SMALL(M$5:M$263,{1,2,3,4,5,6,7,8}))</f>
        <v>217</v>
      </c>
      <c r="N3" s="5">
        <f>SUM(SMALL(N$5:N$263,{1,2,3,4,5,6,7,8}))</f>
        <v>164</v>
      </c>
      <c r="O3" s="5">
        <f>SUM(SMALL(O$5:O$263,{1,2,3,4,5,6,7,8}))</f>
        <v>130</v>
      </c>
      <c r="P3" s="5">
        <f>SUM(SMALL(P$5:P$263,{1,2,3,4,5,6,7,8}))</f>
        <v>361</v>
      </c>
      <c r="Q3" s="5">
        <f>SUM(SMALL(Q$5:Q$263,{1,2,3,4,5,6,7,8}))</f>
        <v>183</v>
      </c>
      <c r="R3" s="5">
        <f>SUM(SMALL(R$5:R$263,{1,2,3,4,5,6,7,8}))</f>
        <v>230</v>
      </c>
      <c r="S3" s="3"/>
      <c r="T3" s="5">
        <f>SUM(SMALL(T$5:T$263,{1,2,3,4}))</f>
        <v>59</v>
      </c>
      <c r="U3" s="5">
        <f>SUM(SMALL(U$5:U$263,{1,2,3,4}))</f>
        <v>34</v>
      </c>
      <c r="V3" s="5">
        <f>SUM(SMALL(V$5:V$263,{1,2,3,4}))</f>
        <v>30</v>
      </c>
      <c r="W3" s="5">
        <f>SUM(SMALL(W$5:W$263,{1,2,3,4}))</f>
        <v>135</v>
      </c>
      <c r="X3" s="5">
        <f>SUM(SMALL(X$5:X$263,{1,2,3,4}))</f>
        <v>127</v>
      </c>
      <c r="Y3" s="5">
        <f>SUM(SMALL(Y$5:Y$263,{1,2,3,4}))</f>
        <v>36</v>
      </c>
      <c r="Z3" s="3"/>
      <c r="AA3" s="5">
        <f>SUM(SMALL(AA$5:AA$263,{1,2,3,4,5,6,7,8}))</f>
        <v>381</v>
      </c>
      <c r="AB3" s="5">
        <f>SUM(SMALL(AB$5:AB$263,{1,2,3,4,5,6,7,8}))</f>
        <v>184</v>
      </c>
      <c r="AC3" s="5">
        <f>SUM(SMALL(AC$5:AC$263,{1,2,3,4,5,6,7,8}))</f>
        <v>548</v>
      </c>
      <c r="AD3" s="5">
        <f>SUM(SMALL(AD$5:AD$263,{1,2,3,4,5,6,7,8}))</f>
        <v>401</v>
      </c>
      <c r="AE3" s="5">
        <f>SUM(SMALL(AE$5:AE$263,{1,2,3,4,5,6,7,8}))</f>
        <v>794</v>
      </c>
      <c r="AF3" s="5">
        <f>SUM(SMALL(AF$5:AF$263,{1,2,3,4,5,6,7,8}))</f>
        <v>834</v>
      </c>
      <c r="AG3" s="5">
        <f>SUM(SMALL(AG$5:AG$263,{1,2,3,4,5,6,7,8}))</f>
        <v>202</v>
      </c>
      <c r="AH3" s="5">
        <f>SUM(SMALL(AH$5:AH$263,{1,2,3,4,5,6,7,8}))</f>
        <v>228</v>
      </c>
      <c r="AI3" s="5">
        <f>SUM(SMALL(AI$5:AI$263,{1,2,3,4,5,6,7,8}))</f>
        <v>501</v>
      </c>
      <c r="AJ3" s="5">
        <f>SUM(SMALL(AJ$5:AJ$263,{1,2,3,4,5,6,7,8}))</f>
        <v>260</v>
      </c>
      <c r="AK3" s="3"/>
      <c r="AL3" s="5">
        <f>SUM(SMALL(AL$5:AL$263,{1,2,3,4}))</f>
        <v>94</v>
      </c>
      <c r="AM3" s="5">
        <f>SUM(SMALL(AM$5:AM$263,{1,2,3,4}))</f>
        <v>43</v>
      </c>
      <c r="AN3" s="5">
        <f>SUM(SMALL(AN$5:AN$263,{1,2,3,4}))</f>
        <v>189</v>
      </c>
      <c r="AO3" s="5">
        <f>SUM(SMALL(AO$5:AO$263,{1,2,3,4}))</f>
        <v>60</v>
      </c>
      <c r="AP3" s="5">
        <f>SUM(SMALL(AP$5:AP$263,{1,2,3,4}))</f>
        <v>284</v>
      </c>
      <c r="AQ3" s="5">
        <f>SUM(SMALL(AQ$5:AQ$263,{1,2,3,4}))</f>
        <v>352</v>
      </c>
      <c r="AR3" s="5">
        <f>SUM(SMALL(AR$5:AR$263,{1,2,3,4}))</f>
        <v>35</v>
      </c>
      <c r="AS3" s="5">
        <f>SUM(SMALL(AS$5:AS$263,{1,2,3,4}))</f>
        <v>47</v>
      </c>
      <c r="AT3" s="5">
        <f>SUM(SMALL(AT$5:AT$263,{1,2,3,4}))</f>
        <v>221</v>
      </c>
      <c r="AU3" s="5">
        <f>SUM(SMALL(AU$5:AU$263,{1,2,3,4}))</f>
        <v>104</v>
      </c>
    </row>
    <row r="4" spans="1:48" s="2" customFormat="1" ht="15" customHeight="1" x14ac:dyDescent="0.25">
      <c r="A4" s="3" t="s">
        <v>13</v>
      </c>
      <c r="B4" s="3" t="s">
        <v>8</v>
      </c>
      <c r="C4" s="3" t="s">
        <v>29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28</v>
      </c>
      <c r="L4" s="3" t="s">
        <v>8</v>
      </c>
      <c r="M4" s="5">
        <f>COUNT(SMALL(M$5:M$263,{1,2,3,4,5,6,7,8}))</f>
        <v>8</v>
      </c>
      <c r="N4" s="5">
        <f>COUNT(SMALL(N$5:N$263,{1,2,3,4,5,6,7,8}))</f>
        <v>8</v>
      </c>
      <c r="O4" s="5">
        <f>COUNT(SMALL(O$5:O$263,{1,2,3,4,5,6,7,8}))</f>
        <v>8</v>
      </c>
      <c r="P4" s="5">
        <f>COUNT(SMALL(P$5:P$263,{1,2,3,4,5,6,7,8}))</f>
        <v>8</v>
      </c>
      <c r="Q4" s="5">
        <f>COUNT(SMALL(Q$5:Q$263,{1,2,3,4,5,6,7,8}))</f>
        <v>8</v>
      </c>
      <c r="R4" s="5">
        <f>COUNT(SMALL(R$5:R$263,{1,2,3,4,5,6,7,8}))</f>
        <v>8</v>
      </c>
      <c r="S4" s="3"/>
      <c r="T4" s="5">
        <f>COUNT(SMALL(T$5:T$263,{1,2,3,4}))</f>
        <v>4</v>
      </c>
      <c r="U4" s="5">
        <f>COUNT(SMALL(U$5:U$263,{1,2,3,4}))</f>
        <v>4</v>
      </c>
      <c r="V4" s="5">
        <f>COUNT(SMALL(V$5:V$263,{1,2,3,4}))</f>
        <v>4</v>
      </c>
      <c r="W4" s="5">
        <f>COUNT(SMALL(W$5:W$263,{1,2,3,4}))</f>
        <v>4</v>
      </c>
      <c r="X4" s="5">
        <f>COUNT(SMALL(X$5:X$263,{1,2,3,4}))</f>
        <v>4</v>
      </c>
      <c r="Y4" s="5">
        <f>COUNT(SMALL(Y$5:Y$263,{1,2,3,4}))</f>
        <v>4</v>
      </c>
      <c r="Z4" s="3"/>
      <c r="AA4" s="5">
        <f>COUNT(SMALL(AA$5:AA$263,{1,2,3,4,5,6,7,8}))</f>
        <v>8</v>
      </c>
      <c r="AB4" s="5">
        <f>COUNT(SMALL(AB$5:AB$263,{1,2,3,4,5,6,7,8}))</f>
        <v>8</v>
      </c>
      <c r="AC4" s="5">
        <f>COUNT(SMALL(AC$5:AC$263,{1,2,3,4,5,6,7,8}))</f>
        <v>8</v>
      </c>
      <c r="AD4" s="5">
        <f>COUNT(SMALL(AD$5:AD$263,{1,2,3,4,5,6,7,8}))</f>
        <v>8</v>
      </c>
      <c r="AE4" s="5">
        <f>COUNT(SMALL(AE$5:AE$263,{1,2,3,4,5,6,7,8}))</f>
        <v>8</v>
      </c>
      <c r="AF4" s="5">
        <f>COUNT(SMALL(AF$5:AF$263,{1,2,3,4,5,6,7,8}))</f>
        <v>8</v>
      </c>
      <c r="AG4" s="5">
        <f>COUNT(SMALL(AG$5:AG$263,{1,2,3,4,5,6,7,8}))</f>
        <v>8</v>
      </c>
      <c r="AH4" s="5">
        <f>COUNT(SMALL(AH$5:AH$263,{1,2,3,4,5,6,7,8}))</f>
        <v>8</v>
      </c>
      <c r="AI4" s="5">
        <f>COUNT(SMALL(AI$5:AI$263,{1,2,3,4,5,6,7,8}))</f>
        <v>8</v>
      </c>
      <c r="AJ4" s="5">
        <f>COUNT(SMALL(AJ$5:AJ$263,{1,2,3,4,5,6,7,8}))</f>
        <v>8</v>
      </c>
      <c r="AK4" s="3"/>
      <c r="AL4" s="5">
        <f>COUNT(SMALL(AL$5:AL$263,{1,2,3,4}))</f>
        <v>4</v>
      </c>
      <c r="AM4" s="5">
        <f>COUNT(SMALL(AM$5:AM$263,{1,2,3,4}))</f>
        <v>4</v>
      </c>
      <c r="AN4" s="5">
        <f>COUNT(SMALL(AN$5:AN$263,{1,2,3,4}))</f>
        <v>4</v>
      </c>
      <c r="AO4" s="5">
        <f>COUNT(SMALL(AO$5:AO$263,{1,2,3,4}))</f>
        <v>4</v>
      </c>
      <c r="AP4" s="5">
        <f>COUNT(SMALL(AP$5:AP$263,{1,2,3,4}))</f>
        <v>4</v>
      </c>
      <c r="AQ4" s="5">
        <f>COUNT(SMALL(AQ$5:AQ$263,{1,2,3,4}))</f>
        <v>4</v>
      </c>
      <c r="AR4" s="5">
        <f>COUNT(SMALL(AR$5:AR$263,{1,2,3,4}))</f>
        <v>4</v>
      </c>
      <c r="AS4" s="5">
        <f>COUNT(SMALL(AS$5:AS$263,{1,2,3,4}))</f>
        <v>4</v>
      </c>
      <c r="AT4" s="5">
        <f>COUNT(SMALL(AT$5:AT$263,{1,2,3,4}))</f>
        <v>4</v>
      </c>
      <c r="AU4" s="5">
        <f>COUNT(SMALL(AU$5:AU$263,{1,2,3,4}))</f>
        <v>4</v>
      </c>
      <c r="AV4"/>
    </row>
    <row r="5" spans="1:48" ht="15" customHeight="1" x14ac:dyDescent="0.3">
      <c r="A5" s="44">
        <v>37</v>
      </c>
      <c r="B5" s="44">
        <v>1</v>
      </c>
      <c r="C5" s="44">
        <v>1</v>
      </c>
      <c r="D5" s="44"/>
      <c r="E5" s="44">
        <v>1948</v>
      </c>
      <c r="F5" s="50">
        <v>2.5740740740740741E-2</v>
      </c>
      <c r="G5" s="43" t="s">
        <v>647</v>
      </c>
      <c r="H5" s="43" t="s">
        <v>648</v>
      </c>
      <c r="I5" s="44" t="s">
        <v>412</v>
      </c>
      <c r="J5" s="44" t="s">
        <v>19</v>
      </c>
      <c r="K5" s="44">
        <v>3</v>
      </c>
      <c r="L5" s="44" t="s">
        <v>35</v>
      </c>
      <c r="M5" s="6"/>
      <c r="N5" s="11"/>
      <c r="O5" s="11"/>
      <c r="P5" s="11"/>
      <c r="Q5" s="11"/>
      <c r="R5" s="6"/>
      <c r="T5" s="6"/>
      <c r="U5" s="6"/>
      <c r="V5" s="6"/>
      <c r="W5" s="6"/>
      <c r="X5" s="6"/>
      <c r="Y5" s="6"/>
      <c r="AA5" s="11"/>
      <c r="AB5" s="6"/>
      <c r="AC5" s="11"/>
      <c r="AD5" s="11"/>
      <c r="AE5" s="6"/>
      <c r="AF5" s="11">
        <f>$B5</f>
        <v>1</v>
      </c>
      <c r="AG5" s="11"/>
      <c r="AH5" s="11"/>
      <c r="AI5" s="11"/>
      <c r="AJ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8" ht="15" customHeight="1" x14ac:dyDescent="0.3">
      <c r="A6" s="44">
        <v>39</v>
      </c>
      <c r="B6" s="44">
        <v>1</v>
      </c>
      <c r="C6" s="44"/>
      <c r="D6" s="44"/>
      <c r="E6" s="44">
        <v>1140</v>
      </c>
      <c r="F6" s="50">
        <v>2.5810185185185186E-2</v>
      </c>
      <c r="G6" s="43" t="s">
        <v>75</v>
      </c>
      <c r="H6" s="43" t="s">
        <v>76</v>
      </c>
      <c r="I6" s="44" t="s">
        <v>74</v>
      </c>
      <c r="J6" s="44" t="s">
        <v>32</v>
      </c>
      <c r="K6" s="44">
        <v>2</v>
      </c>
      <c r="L6" s="69" t="s">
        <v>35</v>
      </c>
      <c r="M6" s="6"/>
      <c r="N6" s="6"/>
      <c r="O6" s="6"/>
      <c r="P6" s="6"/>
      <c r="Q6" s="6">
        <f>$B6</f>
        <v>1</v>
      </c>
      <c r="R6" s="11"/>
      <c r="T6" s="6"/>
      <c r="U6" s="6"/>
      <c r="V6" s="6"/>
      <c r="W6" s="6"/>
      <c r="X6" s="6"/>
      <c r="Y6" s="6"/>
      <c r="AA6" s="11"/>
      <c r="AB6" s="6"/>
      <c r="AC6" s="11"/>
      <c r="AD6" s="11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15" customHeight="1" x14ac:dyDescent="0.3">
      <c r="A7" s="44">
        <v>55</v>
      </c>
      <c r="B7" s="44">
        <v>2</v>
      </c>
      <c r="C7" s="44">
        <v>1</v>
      </c>
      <c r="D7" s="44">
        <v>1</v>
      </c>
      <c r="E7" s="44">
        <v>838</v>
      </c>
      <c r="F7" s="50">
        <v>2.6631944444444444E-2</v>
      </c>
      <c r="G7" s="43" t="s">
        <v>117</v>
      </c>
      <c r="H7" s="43" t="s">
        <v>118</v>
      </c>
      <c r="I7" s="44" t="s">
        <v>119</v>
      </c>
      <c r="J7" s="44" t="s">
        <v>39</v>
      </c>
      <c r="K7" s="44">
        <v>2</v>
      </c>
      <c r="L7" s="44" t="s">
        <v>35</v>
      </c>
      <c r="M7" s="6"/>
      <c r="N7" s="11"/>
      <c r="O7" s="6"/>
      <c r="P7" s="6"/>
      <c r="Q7" s="11"/>
      <c r="R7" s="6">
        <f>$B7</f>
        <v>2</v>
      </c>
      <c r="T7" s="6"/>
      <c r="U7" s="6"/>
      <c r="V7" s="6"/>
      <c r="W7" s="6"/>
      <c r="X7" s="6"/>
      <c r="Y7" s="6">
        <f>$D7</f>
        <v>1</v>
      </c>
      <c r="AA7" s="11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8" ht="15" customHeight="1" x14ac:dyDescent="0.3">
      <c r="A8" s="44">
        <v>77</v>
      </c>
      <c r="B8" s="44">
        <v>3</v>
      </c>
      <c r="C8" s="44">
        <v>1</v>
      </c>
      <c r="D8" s="44">
        <v>2</v>
      </c>
      <c r="E8" s="44">
        <v>1663</v>
      </c>
      <c r="F8" s="50">
        <v>2.7280092592592595E-2</v>
      </c>
      <c r="G8" s="43" t="s">
        <v>120</v>
      </c>
      <c r="H8" s="43" t="s">
        <v>121</v>
      </c>
      <c r="I8" s="44" t="s">
        <v>122</v>
      </c>
      <c r="J8" s="44" t="s">
        <v>37</v>
      </c>
      <c r="K8" s="44">
        <v>2</v>
      </c>
      <c r="L8" s="44" t="s">
        <v>35</v>
      </c>
      <c r="M8" s="6"/>
      <c r="N8" s="6">
        <f>$B8</f>
        <v>3</v>
      </c>
      <c r="O8" s="11"/>
      <c r="P8" s="6"/>
      <c r="Q8" s="11"/>
      <c r="R8" s="11"/>
      <c r="T8" s="6"/>
      <c r="U8" s="6">
        <f>$D8</f>
        <v>2</v>
      </c>
      <c r="V8" s="6"/>
      <c r="W8" s="6"/>
      <c r="X8" s="6"/>
      <c r="Y8" s="6"/>
      <c r="AA8" s="6"/>
      <c r="AB8" s="6"/>
      <c r="AC8" s="6"/>
      <c r="AD8" s="6"/>
      <c r="AE8" s="6"/>
      <c r="AF8" s="6"/>
      <c r="AG8" s="11"/>
      <c r="AH8" s="6"/>
      <c r="AI8" s="6"/>
      <c r="AJ8" s="11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8" ht="15" customHeight="1" x14ac:dyDescent="0.3">
      <c r="A9" s="44">
        <v>81</v>
      </c>
      <c r="B9" s="44">
        <v>4</v>
      </c>
      <c r="C9" s="44"/>
      <c r="D9" s="44"/>
      <c r="E9" s="44">
        <v>1118</v>
      </c>
      <c r="F9" s="50">
        <v>2.7395833333333335E-2</v>
      </c>
      <c r="G9" s="43" t="s">
        <v>77</v>
      </c>
      <c r="H9" s="43" t="s">
        <v>78</v>
      </c>
      <c r="I9" s="44" t="s">
        <v>74</v>
      </c>
      <c r="J9" s="44" t="s">
        <v>32</v>
      </c>
      <c r="K9" s="44">
        <v>2</v>
      </c>
      <c r="L9" s="44" t="s">
        <v>35</v>
      </c>
      <c r="M9" s="11"/>
      <c r="N9" s="6"/>
      <c r="O9" s="11"/>
      <c r="P9" s="6"/>
      <c r="Q9" s="6">
        <f>$B9</f>
        <v>4</v>
      </c>
      <c r="R9" s="11"/>
      <c r="T9" s="6"/>
      <c r="U9" s="6"/>
      <c r="V9" s="6"/>
      <c r="W9" s="6"/>
      <c r="X9" s="6"/>
      <c r="Y9" s="6"/>
      <c r="AA9" s="6"/>
      <c r="AB9" s="11"/>
      <c r="AC9" s="6"/>
      <c r="AD9" s="6"/>
      <c r="AE9" s="6"/>
      <c r="AF9" s="6"/>
      <c r="AG9" s="6"/>
      <c r="AH9" s="6"/>
      <c r="AI9" s="6"/>
      <c r="AJ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8" ht="15" customHeight="1" x14ac:dyDescent="0.3">
      <c r="A10" s="44">
        <v>105</v>
      </c>
      <c r="B10" s="44">
        <v>2</v>
      </c>
      <c r="C10" s="44"/>
      <c r="D10" s="44"/>
      <c r="E10" s="44">
        <v>1796</v>
      </c>
      <c r="F10" s="50">
        <v>2.8356481481481479E-2</v>
      </c>
      <c r="G10" s="43" t="s">
        <v>79</v>
      </c>
      <c r="H10" s="43" t="s">
        <v>607</v>
      </c>
      <c r="I10" s="44" t="s">
        <v>74</v>
      </c>
      <c r="J10" s="44" t="s">
        <v>27</v>
      </c>
      <c r="K10" s="44">
        <v>3</v>
      </c>
      <c r="L10" s="44" t="s">
        <v>35</v>
      </c>
      <c r="M10" s="6"/>
      <c r="N10" s="11"/>
      <c r="O10" s="11"/>
      <c r="P10" s="11"/>
      <c r="Q10" s="11"/>
      <c r="R10" s="6"/>
      <c r="T10" s="6"/>
      <c r="U10" s="6"/>
      <c r="V10" s="6"/>
      <c r="W10" s="6"/>
      <c r="X10" s="6"/>
      <c r="Y10" s="6"/>
      <c r="AA10" s="11"/>
      <c r="AB10" s="6"/>
      <c r="AC10" s="11"/>
      <c r="AD10" s="11"/>
      <c r="AE10" s="6"/>
      <c r="AF10" s="6"/>
      <c r="AG10" s="6"/>
      <c r="AH10" s="11"/>
      <c r="AI10" s="6"/>
      <c r="AJ10" s="11">
        <f>$B10</f>
        <v>2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8" ht="15" customHeight="1" x14ac:dyDescent="0.3">
      <c r="A11" s="44">
        <v>117</v>
      </c>
      <c r="B11" s="44">
        <v>5</v>
      </c>
      <c r="C11" s="44">
        <v>2</v>
      </c>
      <c r="D11" s="44">
        <v>3</v>
      </c>
      <c r="E11" s="44">
        <v>730</v>
      </c>
      <c r="F11" s="50">
        <v>2.8703703703703707E-2</v>
      </c>
      <c r="G11" s="43" t="s">
        <v>123</v>
      </c>
      <c r="H11" s="43" t="s">
        <v>124</v>
      </c>
      <c r="I11" s="44" t="s">
        <v>122</v>
      </c>
      <c r="J11" s="44" t="s">
        <v>40</v>
      </c>
      <c r="K11" s="44">
        <v>2</v>
      </c>
      <c r="L11" s="44" t="s">
        <v>35</v>
      </c>
      <c r="M11" s="6"/>
      <c r="N11" s="11"/>
      <c r="O11" s="6">
        <f>$B11</f>
        <v>5</v>
      </c>
      <c r="P11" s="6"/>
      <c r="Q11" s="11"/>
      <c r="R11" s="6"/>
      <c r="T11" s="6"/>
      <c r="U11" s="6"/>
      <c r="V11" s="6">
        <f>$D11</f>
        <v>3</v>
      </c>
      <c r="W11" s="6"/>
      <c r="X11" s="6"/>
      <c r="Y11" s="6"/>
      <c r="AA11" s="11"/>
      <c r="AB11" s="11"/>
      <c r="AC11" s="6"/>
      <c r="AD11" s="6"/>
      <c r="AE11" s="11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8" ht="15" customHeight="1" x14ac:dyDescent="0.3">
      <c r="A12" s="44">
        <v>127</v>
      </c>
      <c r="B12" s="44">
        <v>6</v>
      </c>
      <c r="C12" s="44"/>
      <c r="D12" s="44"/>
      <c r="E12" s="44">
        <v>1568</v>
      </c>
      <c r="F12" s="50">
        <v>2.9016203703703704E-2</v>
      </c>
      <c r="G12" s="43" t="s">
        <v>79</v>
      </c>
      <c r="H12" s="43" t="s">
        <v>80</v>
      </c>
      <c r="I12" s="44" t="s">
        <v>74</v>
      </c>
      <c r="J12" s="44" t="s">
        <v>23</v>
      </c>
      <c r="K12" s="44">
        <v>2</v>
      </c>
      <c r="L12" s="44" t="s">
        <v>35</v>
      </c>
      <c r="M12" s="11"/>
      <c r="N12" s="11"/>
      <c r="O12" s="11"/>
      <c r="P12" s="6">
        <f>$B12</f>
        <v>6</v>
      </c>
      <c r="Q12" s="6"/>
      <c r="R12" s="11"/>
      <c r="T12" s="6"/>
      <c r="U12" s="6"/>
      <c r="V12" s="6"/>
      <c r="W12" s="6"/>
      <c r="X12" s="6"/>
      <c r="Y12" s="6"/>
      <c r="AA12" s="6"/>
      <c r="AB12" s="6"/>
      <c r="AC12" s="6"/>
      <c r="AD12" s="6"/>
      <c r="AE12" s="6"/>
      <c r="AF12" s="6"/>
      <c r="AG12" s="11"/>
      <c r="AH12" s="6"/>
      <c r="AI12" s="11"/>
      <c r="AJ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8" ht="15" customHeight="1" x14ac:dyDescent="0.3">
      <c r="A13" s="44">
        <v>133</v>
      </c>
      <c r="B13" s="44">
        <v>7</v>
      </c>
      <c r="C13" s="44"/>
      <c r="D13" s="44"/>
      <c r="E13" s="44">
        <v>1115</v>
      </c>
      <c r="F13" s="50">
        <v>2.915509259259259E-2</v>
      </c>
      <c r="G13" s="43" t="s">
        <v>81</v>
      </c>
      <c r="H13" s="43" t="s">
        <v>82</v>
      </c>
      <c r="I13" s="44" t="s">
        <v>74</v>
      </c>
      <c r="J13" s="44" t="s">
        <v>32</v>
      </c>
      <c r="K13" s="44">
        <v>2</v>
      </c>
      <c r="L13" s="44" t="s">
        <v>35</v>
      </c>
      <c r="M13" s="11"/>
      <c r="N13" s="11"/>
      <c r="O13" s="6"/>
      <c r="P13" s="6"/>
      <c r="Q13" s="6">
        <f>$B13</f>
        <v>7</v>
      </c>
      <c r="R13" s="11"/>
      <c r="T13" s="6"/>
      <c r="U13" s="6"/>
      <c r="V13" s="6"/>
      <c r="W13" s="6"/>
      <c r="X13" s="6"/>
      <c r="Y13" s="6"/>
      <c r="AA13" s="6"/>
      <c r="AB13" s="11"/>
      <c r="AC13" s="6"/>
      <c r="AD13" s="6"/>
      <c r="AE13" s="6"/>
      <c r="AF13" s="6"/>
      <c r="AG13" s="11"/>
      <c r="AH13" s="11"/>
      <c r="AI13" s="6"/>
      <c r="AJ13" s="11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8" ht="15" customHeight="1" x14ac:dyDescent="0.3">
      <c r="A14" s="44">
        <v>141</v>
      </c>
      <c r="B14" s="44">
        <v>3</v>
      </c>
      <c r="C14" s="44"/>
      <c r="D14" s="44"/>
      <c r="E14" s="44">
        <v>1255</v>
      </c>
      <c r="F14" s="50">
        <v>2.9340277777777778E-2</v>
      </c>
      <c r="G14" s="43" t="s">
        <v>608</v>
      </c>
      <c r="H14" s="43" t="s">
        <v>609</v>
      </c>
      <c r="I14" s="44" t="s">
        <v>74</v>
      </c>
      <c r="J14" s="44" t="s">
        <v>20</v>
      </c>
      <c r="K14" s="44">
        <v>3</v>
      </c>
      <c r="L14" s="44" t="s">
        <v>35</v>
      </c>
      <c r="M14" s="6"/>
      <c r="N14" s="11"/>
      <c r="O14" s="11"/>
      <c r="P14" s="11"/>
      <c r="Q14" s="11"/>
      <c r="R14" s="6"/>
      <c r="T14" s="6"/>
      <c r="U14" s="6"/>
      <c r="V14" s="6"/>
      <c r="W14" s="6"/>
      <c r="X14" s="6"/>
      <c r="Y14" s="6"/>
      <c r="AA14" s="11"/>
      <c r="AB14" s="11">
        <f>$B14</f>
        <v>3</v>
      </c>
      <c r="AC14" s="11"/>
      <c r="AD14" s="11"/>
      <c r="AE14" s="6"/>
      <c r="AF14" s="6"/>
      <c r="AG14" s="6"/>
      <c r="AH14" s="11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8" ht="15" customHeight="1" x14ac:dyDescent="0.3">
      <c r="A15" s="44">
        <v>150</v>
      </c>
      <c r="B15" s="44">
        <v>4</v>
      </c>
      <c r="C15" s="44">
        <v>1</v>
      </c>
      <c r="D15" s="44">
        <v>1</v>
      </c>
      <c r="E15" s="44">
        <v>1578</v>
      </c>
      <c r="F15" s="50">
        <v>2.9594907407407407E-2</v>
      </c>
      <c r="G15" s="43" t="s">
        <v>655</v>
      </c>
      <c r="H15" s="43" t="s">
        <v>656</v>
      </c>
      <c r="I15" s="44" t="s">
        <v>119</v>
      </c>
      <c r="J15" s="44" t="s">
        <v>25</v>
      </c>
      <c r="K15" s="44">
        <v>3</v>
      </c>
      <c r="L15" s="44" t="s">
        <v>35</v>
      </c>
      <c r="M15" s="6"/>
      <c r="N15" s="11"/>
      <c r="O15" s="11"/>
      <c r="P15" s="11"/>
      <c r="Q15" s="11"/>
      <c r="R15" s="6"/>
      <c r="T15" s="6"/>
      <c r="U15" s="6"/>
      <c r="V15" s="6"/>
      <c r="W15" s="6"/>
      <c r="X15" s="6"/>
      <c r="Y15" s="6"/>
      <c r="AA15" s="11"/>
      <c r="AB15" s="6"/>
      <c r="AC15" s="11"/>
      <c r="AD15" s="11"/>
      <c r="AE15" s="6"/>
      <c r="AF15" s="6"/>
      <c r="AG15" s="11">
        <f>$B15</f>
        <v>4</v>
      </c>
      <c r="AH15" s="11"/>
      <c r="AI15" s="6"/>
      <c r="AJ15" s="6"/>
      <c r="AL15" s="6"/>
      <c r="AM15" s="6"/>
      <c r="AN15" s="6"/>
      <c r="AO15" s="6"/>
      <c r="AP15" s="6"/>
      <c r="AQ15" s="6"/>
      <c r="AR15" s="6">
        <f>$D15</f>
        <v>1</v>
      </c>
      <c r="AS15" s="6"/>
      <c r="AT15" s="6"/>
      <c r="AU15" s="6"/>
    </row>
    <row r="16" spans="1:48" ht="15" customHeight="1" x14ac:dyDescent="0.3">
      <c r="A16" s="44">
        <v>151</v>
      </c>
      <c r="B16" s="44">
        <v>8</v>
      </c>
      <c r="C16" s="44">
        <v>1</v>
      </c>
      <c r="D16" s="44">
        <v>4</v>
      </c>
      <c r="E16" s="44">
        <v>1332</v>
      </c>
      <c r="F16" s="50">
        <v>2.9618055555555557E-2</v>
      </c>
      <c r="G16" s="43" t="s">
        <v>125</v>
      </c>
      <c r="H16" s="43" t="s">
        <v>126</v>
      </c>
      <c r="I16" s="44" t="s">
        <v>127</v>
      </c>
      <c r="J16" s="44" t="s">
        <v>30</v>
      </c>
      <c r="K16" s="44">
        <v>2</v>
      </c>
      <c r="L16" s="44" t="s">
        <v>35</v>
      </c>
      <c r="M16" s="6">
        <f>$B16</f>
        <v>8</v>
      </c>
      <c r="N16" s="6"/>
      <c r="O16" s="6"/>
      <c r="P16" s="11"/>
      <c r="Q16" s="6"/>
      <c r="R16" s="11"/>
      <c r="T16" s="6">
        <f>$D16</f>
        <v>4</v>
      </c>
      <c r="U16" s="6"/>
      <c r="V16" s="6"/>
      <c r="W16" s="6"/>
      <c r="X16" s="6"/>
      <c r="Y16" s="6"/>
      <c r="AA16" s="11"/>
      <c r="AB16" s="6"/>
      <c r="AC16" s="6"/>
      <c r="AD16" s="6"/>
      <c r="AE16" s="11"/>
      <c r="AF16" s="11"/>
      <c r="AG16" s="6"/>
      <c r="AH16" s="6"/>
      <c r="AI16" s="11"/>
      <c r="AJ16" s="11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5" customHeight="1" x14ac:dyDescent="0.3">
      <c r="A17" s="44">
        <v>152</v>
      </c>
      <c r="B17" s="44">
        <v>5</v>
      </c>
      <c r="C17" s="44"/>
      <c r="D17" s="44"/>
      <c r="E17" s="44">
        <v>1954</v>
      </c>
      <c r="F17" s="50">
        <v>2.9641203703703704E-2</v>
      </c>
      <c r="G17" s="43" t="s">
        <v>610</v>
      </c>
      <c r="H17" s="43" t="s">
        <v>611</v>
      </c>
      <c r="I17" s="44" t="s">
        <v>74</v>
      </c>
      <c r="J17" s="44" t="s">
        <v>19</v>
      </c>
      <c r="K17" s="44">
        <v>3</v>
      </c>
      <c r="L17" s="44" t="s">
        <v>35</v>
      </c>
      <c r="M17" s="6"/>
      <c r="N17" s="11"/>
      <c r="O17" s="11"/>
      <c r="P17" s="11"/>
      <c r="Q17" s="11"/>
      <c r="R17" s="6"/>
      <c r="T17" s="6"/>
      <c r="U17" s="6"/>
      <c r="V17" s="6"/>
      <c r="W17" s="6"/>
      <c r="X17" s="6"/>
      <c r="Y17" s="6"/>
      <c r="AA17" s="11"/>
      <c r="AB17" s="6"/>
      <c r="AC17" s="11"/>
      <c r="AD17" s="11"/>
      <c r="AE17" s="6"/>
      <c r="AF17" s="6"/>
      <c r="AG17" s="11">
        <f>$B17</f>
        <v>5</v>
      </c>
      <c r="AH17" s="11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5" customHeight="1" x14ac:dyDescent="0.3">
      <c r="A18" s="44">
        <v>155</v>
      </c>
      <c r="B18" s="44">
        <v>6</v>
      </c>
      <c r="C18" s="44"/>
      <c r="D18" s="44"/>
      <c r="E18" s="44">
        <v>1855</v>
      </c>
      <c r="F18" s="50">
        <v>2.9745370370370373E-2</v>
      </c>
      <c r="G18" s="43" t="s">
        <v>612</v>
      </c>
      <c r="H18" s="43" t="s">
        <v>613</v>
      </c>
      <c r="I18" s="44" t="s">
        <v>74</v>
      </c>
      <c r="J18" s="44" t="s">
        <v>18</v>
      </c>
      <c r="K18" s="44">
        <v>3</v>
      </c>
      <c r="L18" s="44" t="s">
        <v>35</v>
      </c>
      <c r="M18" s="6"/>
      <c r="N18" s="11"/>
      <c r="O18" s="11"/>
      <c r="P18" s="11"/>
      <c r="Q18" s="11"/>
      <c r="R18" s="6"/>
      <c r="T18" s="6"/>
      <c r="U18" s="6"/>
      <c r="V18" s="6"/>
      <c r="W18" s="6"/>
      <c r="X18" s="6"/>
      <c r="Y18" s="6"/>
      <c r="AA18" s="11">
        <f>$B18</f>
        <v>6</v>
      </c>
      <c r="AB18" s="6"/>
      <c r="AC18" s="11"/>
      <c r="AD18" s="11"/>
      <c r="AE18" s="6"/>
      <c r="AF18" s="6"/>
      <c r="AG18" s="6"/>
      <c r="AH18" s="11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5" customHeight="1" x14ac:dyDescent="0.3">
      <c r="A19" s="44">
        <v>160</v>
      </c>
      <c r="B19" s="44">
        <v>7</v>
      </c>
      <c r="C19" s="44">
        <v>2</v>
      </c>
      <c r="D19" s="44">
        <v>2</v>
      </c>
      <c r="E19" s="44">
        <v>1471</v>
      </c>
      <c r="F19" s="50">
        <v>2.9942129629629628E-2</v>
      </c>
      <c r="G19" s="43" t="s">
        <v>657</v>
      </c>
      <c r="H19" s="43" t="s">
        <v>658</v>
      </c>
      <c r="I19" s="44" t="s">
        <v>119</v>
      </c>
      <c r="J19" s="44" t="s">
        <v>34</v>
      </c>
      <c r="K19" s="44">
        <v>3</v>
      </c>
      <c r="L19" s="44" t="s">
        <v>35</v>
      </c>
      <c r="M19" s="6"/>
      <c r="N19" s="11"/>
      <c r="O19" s="11"/>
      <c r="P19" s="11"/>
      <c r="Q19" s="11"/>
      <c r="R19" s="6"/>
      <c r="T19" s="6"/>
      <c r="U19" s="6"/>
      <c r="V19" s="6"/>
      <c r="W19" s="6"/>
      <c r="X19" s="6"/>
      <c r="Y19" s="6"/>
      <c r="AA19" s="11"/>
      <c r="AB19" s="6"/>
      <c r="AC19" s="11"/>
      <c r="AD19" s="11"/>
      <c r="AE19" s="6"/>
      <c r="AF19" s="6"/>
      <c r="AG19" s="6"/>
      <c r="AH19" s="11">
        <f>$B19</f>
        <v>7</v>
      </c>
      <c r="AI19" s="6"/>
      <c r="AJ19" s="6"/>
      <c r="AL19" s="6"/>
      <c r="AM19" s="6"/>
      <c r="AN19" s="6"/>
      <c r="AO19" s="6"/>
      <c r="AP19" s="6"/>
      <c r="AQ19" s="6"/>
      <c r="AR19" s="6"/>
      <c r="AS19" s="6">
        <f>$D19</f>
        <v>2</v>
      </c>
      <c r="AT19" s="6"/>
      <c r="AU19" s="6"/>
    </row>
    <row r="20" spans="1:47" ht="15" customHeight="1" x14ac:dyDescent="0.3">
      <c r="A20" s="44">
        <v>162</v>
      </c>
      <c r="B20" s="44">
        <v>9</v>
      </c>
      <c r="C20" s="44">
        <v>2</v>
      </c>
      <c r="D20" s="44">
        <v>5</v>
      </c>
      <c r="E20" s="44">
        <v>798</v>
      </c>
      <c r="F20" s="50">
        <v>3.0000000000000002E-2</v>
      </c>
      <c r="G20" s="43" t="s">
        <v>75</v>
      </c>
      <c r="H20" s="43" t="s">
        <v>128</v>
      </c>
      <c r="I20" s="44" t="s">
        <v>119</v>
      </c>
      <c r="J20" s="44" t="s">
        <v>40</v>
      </c>
      <c r="K20" s="44">
        <v>2</v>
      </c>
      <c r="L20" s="44" t="s">
        <v>35</v>
      </c>
      <c r="M20" s="6"/>
      <c r="N20" s="6"/>
      <c r="O20" s="6">
        <f>$B20</f>
        <v>9</v>
      </c>
      <c r="P20" s="11"/>
      <c r="Q20" s="6"/>
      <c r="R20" s="11"/>
      <c r="T20" s="6"/>
      <c r="U20" s="6"/>
      <c r="V20" s="6">
        <f>$D20</f>
        <v>5</v>
      </c>
      <c r="W20" s="6"/>
      <c r="X20" s="6"/>
      <c r="Y20" s="6"/>
      <c r="AA20" s="11"/>
      <c r="AB20" s="11"/>
      <c r="AC20" s="6"/>
      <c r="AD20" s="6"/>
      <c r="AE20" s="11"/>
      <c r="AF20" s="11"/>
      <c r="AG20" s="6"/>
      <c r="AH20" s="6"/>
      <c r="AI20" s="11"/>
      <c r="AJ20" s="11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" customHeight="1" x14ac:dyDescent="0.3">
      <c r="A21" s="44">
        <v>165</v>
      </c>
      <c r="B21" s="44">
        <v>10</v>
      </c>
      <c r="C21" s="44">
        <v>3</v>
      </c>
      <c r="D21" s="44">
        <v>6</v>
      </c>
      <c r="E21" s="44">
        <v>1628</v>
      </c>
      <c r="F21" s="50">
        <v>3.005787037037037E-2</v>
      </c>
      <c r="G21" s="43" t="s">
        <v>129</v>
      </c>
      <c r="H21" s="43" t="s">
        <v>130</v>
      </c>
      <c r="I21" s="44" t="s">
        <v>119</v>
      </c>
      <c r="J21" s="44" t="s">
        <v>37</v>
      </c>
      <c r="K21" s="44">
        <v>2</v>
      </c>
      <c r="L21" s="44" t="s">
        <v>35</v>
      </c>
      <c r="M21" s="11"/>
      <c r="N21" s="6">
        <f>$B21</f>
        <v>10</v>
      </c>
      <c r="O21" s="6"/>
      <c r="P21" s="6"/>
      <c r="Q21" s="6"/>
      <c r="R21" s="6"/>
      <c r="T21" s="6"/>
      <c r="U21" s="6">
        <f>$D21</f>
        <v>6</v>
      </c>
      <c r="V21" s="6"/>
      <c r="W21" s="6"/>
      <c r="X21" s="6"/>
      <c r="Y21" s="6"/>
      <c r="AA21" s="6"/>
      <c r="AB21" s="6"/>
      <c r="AC21" s="6"/>
      <c r="AD21" s="6"/>
      <c r="AE21" s="6"/>
      <c r="AF21" s="11"/>
      <c r="AG21" s="11"/>
      <c r="AH21" s="6"/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" customHeight="1" x14ac:dyDescent="0.3">
      <c r="A22" s="44">
        <v>179</v>
      </c>
      <c r="B22" s="44">
        <v>8</v>
      </c>
      <c r="C22" s="44">
        <v>1</v>
      </c>
      <c r="D22" s="44">
        <v>3</v>
      </c>
      <c r="E22" s="44">
        <v>1276</v>
      </c>
      <c r="F22" s="50">
        <v>3.0358796296296297E-2</v>
      </c>
      <c r="G22" s="43" t="s">
        <v>120</v>
      </c>
      <c r="H22" s="43" t="s">
        <v>659</v>
      </c>
      <c r="I22" s="44" t="s">
        <v>122</v>
      </c>
      <c r="J22" s="44" t="s">
        <v>20</v>
      </c>
      <c r="K22" s="44">
        <v>3</v>
      </c>
      <c r="L22" s="44" t="s">
        <v>35</v>
      </c>
      <c r="M22" s="6"/>
      <c r="N22" s="11"/>
      <c r="O22" s="11"/>
      <c r="P22" s="11"/>
      <c r="Q22" s="11"/>
      <c r="R22" s="6"/>
      <c r="T22" s="6"/>
      <c r="U22" s="6"/>
      <c r="V22" s="6"/>
      <c r="W22" s="6"/>
      <c r="X22" s="6"/>
      <c r="Y22" s="6"/>
      <c r="AA22" s="11"/>
      <c r="AB22" s="11">
        <f>$B22</f>
        <v>8</v>
      </c>
      <c r="AC22" s="11"/>
      <c r="AD22" s="11"/>
      <c r="AE22" s="6"/>
      <c r="AF22" s="6"/>
      <c r="AG22" s="6"/>
      <c r="AH22" s="11"/>
      <c r="AI22" s="6"/>
      <c r="AJ22" s="6"/>
      <c r="AL22" s="6"/>
      <c r="AM22" s="6">
        <f>$D22</f>
        <v>3</v>
      </c>
      <c r="AN22" s="6"/>
      <c r="AO22" s="6"/>
      <c r="AP22" s="6"/>
      <c r="AQ22" s="6"/>
      <c r="AR22" s="6"/>
      <c r="AS22" s="6"/>
      <c r="AT22" s="6"/>
      <c r="AU22" s="6"/>
    </row>
    <row r="23" spans="1:47" ht="15" customHeight="1" x14ac:dyDescent="0.3">
      <c r="A23" s="44">
        <v>182</v>
      </c>
      <c r="B23" s="44">
        <v>11</v>
      </c>
      <c r="C23" s="44">
        <v>4</v>
      </c>
      <c r="D23" s="44">
        <v>7</v>
      </c>
      <c r="E23" s="44">
        <v>837</v>
      </c>
      <c r="F23" s="50">
        <v>3.0428240740740742E-2</v>
      </c>
      <c r="G23" s="43" t="s">
        <v>131</v>
      </c>
      <c r="H23" s="43" t="s">
        <v>132</v>
      </c>
      <c r="I23" s="44" t="s">
        <v>119</v>
      </c>
      <c r="J23" s="44" t="s">
        <v>39</v>
      </c>
      <c r="K23" s="44">
        <v>2</v>
      </c>
      <c r="L23" s="44" t="s">
        <v>35</v>
      </c>
      <c r="M23" s="11"/>
      <c r="N23" s="6"/>
      <c r="O23" s="6"/>
      <c r="P23" s="11"/>
      <c r="Q23" s="11"/>
      <c r="R23" s="6">
        <f>$B23</f>
        <v>11</v>
      </c>
      <c r="T23" s="6"/>
      <c r="U23" s="6"/>
      <c r="V23" s="6"/>
      <c r="W23" s="6"/>
      <c r="X23" s="6"/>
      <c r="Y23" s="6">
        <f>$D23</f>
        <v>7</v>
      </c>
      <c r="AA23" s="6"/>
      <c r="AB23" s="6"/>
      <c r="AC23" s="6"/>
      <c r="AD23" s="6"/>
      <c r="AE23" s="6"/>
      <c r="AF23" s="6"/>
      <c r="AG23" s="11"/>
      <c r="AH23" s="11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" customHeight="1" x14ac:dyDescent="0.3">
      <c r="A24" s="44">
        <v>184</v>
      </c>
      <c r="B24" s="44">
        <v>9</v>
      </c>
      <c r="C24" s="44"/>
      <c r="D24" s="44"/>
      <c r="E24" s="44">
        <v>1713</v>
      </c>
      <c r="F24" s="50">
        <v>3.0520833333333334E-2</v>
      </c>
      <c r="G24" s="43" t="s">
        <v>614</v>
      </c>
      <c r="H24" s="43" t="s">
        <v>372</v>
      </c>
      <c r="I24" s="44" t="s">
        <v>74</v>
      </c>
      <c r="J24" s="44" t="s">
        <v>21</v>
      </c>
      <c r="K24" s="44">
        <v>3</v>
      </c>
      <c r="L24" s="44" t="s">
        <v>35</v>
      </c>
      <c r="M24" s="6"/>
      <c r="N24" s="11"/>
      <c r="O24" s="11"/>
      <c r="P24" s="11"/>
      <c r="Q24" s="11"/>
      <c r="R24" s="6"/>
      <c r="T24" s="6"/>
      <c r="U24" s="6"/>
      <c r="V24" s="6"/>
      <c r="W24" s="6"/>
      <c r="X24" s="6"/>
      <c r="Y24" s="6"/>
      <c r="AA24" s="11"/>
      <c r="AB24" s="6"/>
      <c r="AC24" s="11"/>
      <c r="AD24" s="11">
        <f>$B24</f>
        <v>9</v>
      </c>
      <c r="AE24" s="6"/>
      <c r="AF24" s="6"/>
      <c r="AG24" s="6"/>
      <c r="AH24" s="11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" customHeight="1" x14ac:dyDescent="0.3">
      <c r="A25" s="44">
        <v>189</v>
      </c>
      <c r="B25" s="44">
        <v>12</v>
      </c>
      <c r="C25" s="44"/>
      <c r="D25" s="44"/>
      <c r="E25" s="44">
        <v>706</v>
      </c>
      <c r="F25" s="50">
        <v>3.0601851851851849E-2</v>
      </c>
      <c r="G25" s="43" t="s">
        <v>83</v>
      </c>
      <c r="H25" s="43" t="s">
        <v>84</v>
      </c>
      <c r="I25" s="44" t="s">
        <v>74</v>
      </c>
      <c r="J25" s="44" t="s">
        <v>40</v>
      </c>
      <c r="K25" s="44">
        <v>2</v>
      </c>
      <c r="L25" s="44" t="s">
        <v>35</v>
      </c>
      <c r="M25" s="6"/>
      <c r="N25" s="6"/>
      <c r="O25" s="6">
        <f>$B25</f>
        <v>12</v>
      </c>
      <c r="P25" s="6"/>
      <c r="Q25" s="11"/>
      <c r="R25" s="6"/>
      <c r="T25" s="6"/>
      <c r="U25" s="6"/>
      <c r="V25" s="6"/>
      <c r="W25" s="6"/>
      <c r="X25" s="6"/>
      <c r="Y25" s="6"/>
      <c r="AA25" s="6"/>
      <c r="AB25" s="6"/>
      <c r="AC25" s="6"/>
      <c r="AD25" s="6"/>
      <c r="AE25" s="6"/>
      <c r="AF25" s="6"/>
      <c r="AG25" s="11"/>
      <c r="AH25" s="6"/>
      <c r="AI25" s="6"/>
      <c r="AJ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" customHeight="1" x14ac:dyDescent="0.3">
      <c r="A26" s="44">
        <v>191</v>
      </c>
      <c r="B26" s="44">
        <v>10</v>
      </c>
      <c r="C26" s="44">
        <v>3</v>
      </c>
      <c r="D26" s="44">
        <v>4</v>
      </c>
      <c r="E26" s="44">
        <v>1719</v>
      </c>
      <c r="F26" s="50">
        <v>3.0636574074074073E-2</v>
      </c>
      <c r="G26" s="43" t="s">
        <v>660</v>
      </c>
      <c r="H26" s="43" t="s">
        <v>661</v>
      </c>
      <c r="I26" s="44" t="s">
        <v>119</v>
      </c>
      <c r="J26" s="44" t="s">
        <v>21</v>
      </c>
      <c r="K26" s="44">
        <v>3</v>
      </c>
      <c r="L26" s="44" t="s">
        <v>35</v>
      </c>
      <c r="M26" s="6"/>
      <c r="N26" s="11"/>
      <c r="O26" s="11"/>
      <c r="P26" s="11"/>
      <c r="Q26" s="11"/>
      <c r="R26" s="6"/>
      <c r="T26" s="6"/>
      <c r="U26" s="6"/>
      <c r="V26" s="6"/>
      <c r="W26" s="6"/>
      <c r="X26" s="6"/>
      <c r="Y26" s="6"/>
      <c r="AA26" s="11"/>
      <c r="AB26" s="6"/>
      <c r="AC26" s="11"/>
      <c r="AD26" s="11">
        <f>$B26</f>
        <v>10</v>
      </c>
      <c r="AE26" s="6"/>
      <c r="AF26" s="6"/>
      <c r="AG26" s="6"/>
      <c r="AH26" s="11"/>
      <c r="AI26" s="6"/>
      <c r="AJ26" s="6"/>
      <c r="AL26" s="6"/>
      <c r="AM26" s="6"/>
      <c r="AN26" s="6"/>
      <c r="AO26" s="6">
        <f>$D26</f>
        <v>4</v>
      </c>
      <c r="AP26" s="6"/>
      <c r="AQ26" s="6"/>
      <c r="AR26" s="6"/>
      <c r="AS26" s="6"/>
      <c r="AT26" s="6"/>
      <c r="AU26" s="6"/>
    </row>
    <row r="27" spans="1:47" ht="15" customHeight="1" x14ac:dyDescent="0.3">
      <c r="A27" s="44">
        <v>195</v>
      </c>
      <c r="B27" s="44">
        <v>13</v>
      </c>
      <c r="C27" s="44">
        <v>2</v>
      </c>
      <c r="D27" s="44">
        <v>8</v>
      </c>
      <c r="E27" s="44">
        <v>1348</v>
      </c>
      <c r="F27" s="50">
        <v>3.0740740740740742E-2</v>
      </c>
      <c r="G27" s="43" t="s">
        <v>133</v>
      </c>
      <c r="H27" s="43" t="s">
        <v>134</v>
      </c>
      <c r="I27" s="44" t="s">
        <v>127</v>
      </c>
      <c r="J27" s="44" t="s">
        <v>30</v>
      </c>
      <c r="K27" s="44">
        <v>2</v>
      </c>
      <c r="L27" s="44" t="s">
        <v>35</v>
      </c>
      <c r="M27" s="6">
        <f>$B27</f>
        <v>13</v>
      </c>
      <c r="N27" s="6"/>
      <c r="O27" s="11"/>
      <c r="P27" s="6"/>
      <c r="Q27" s="11"/>
      <c r="R27" s="6"/>
      <c r="T27" s="6">
        <f>$D27</f>
        <v>8</v>
      </c>
      <c r="U27" s="6"/>
      <c r="V27" s="6"/>
      <c r="W27" s="6"/>
      <c r="X27" s="6"/>
      <c r="Y27" s="6"/>
      <c r="AA27" s="6"/>
      <c r="AB27" s="11"/>
      <c r="AC27" s="11"/>
      <c r="AD27" s="11"/>
      <c r="AE27" s="6"/>
      <c r="AF27" s="6"/>
      <c r="AG27" s="6"/>
      <c r="AH27" s="11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" customHeight="1" x14ac:dyDescent="0.3">
      <c r="A28" s="44">
        <v>197</v>
      </c>
      <c r="B28" s="44">
        <v>14</v>
      </c>
      <c r="C28" s="44">
        <v>3</v>
      </c>
      <c r="D28" s="44">
        <v>9</v>
      </c>
      <c r="E28" s="44">
        <v>728</v>
      </c>
      <c r="F28" s="50">
        <v>3.0810185185185187E-2</v>
      </c>
      <c r="G28" s="43" t="s">
        <v>135</v>
      </c>
      <c r="H28" s="43" t="s">
        <v>136</v>
      </c>
      <c r="I28" s="44" t="s">
        <v>127</v>
      </c>
      <c r="J28" s="44" t="s">
        <v>40</v>
      </c>
      <c r="K28" s="44">
        <v>2</v>
      </c>
      <c r="L28" s="44" t="s">
        <v>35</v>
      </c>
      <c r="M28" s="11"/>
      <c r="N28" s="6"/>
      <c r="O28" s="6">
        <f>$B28</f>
        <v>14</v>
      </c>
      <c r="P28" s="11"/>
      <c r="Q28" s="6"/>
      <c r="R28" s="6"/>
      <c r="T28" s="6"/>
      <c r="U28" s="6"/>
      <c r="V28" s="6">
        <f>$D28</f>
        <v>9</v>
      </c>
      <c r="W28" s="6"/>
      <c r="X28" s="6"/>
      <c r="Y28" s="6"/>
      <c r="AA28" s="6"/>
      <c r="AB28" s="6"/>
      <c r="AC28" s="6"/>
      <c r="AD28" s="6"/>
      <c r="AE28" s="6"/>
      <c r="AF28" s="6"/>
      <c r="AG28" s="11"/>
      <c r="AH28" s="6"/>
      <c r="AI28" s="6"/>
      <c r="AJ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" customHeight="1" x14ac:dyDescent="0.3">
      <c r="A29" s="44">
        <v>208</v>
      </c>
      <c r="B29" s="44">
        <v>11</v>
      </c>
      <c r="C29" s="44">
        <v>2</v>
      </c>
      <c r="D29" s="44"/>
      <c r="E29" s="44">
        <v>1931</v>
      </c>
      <c r="F29" s="50">
        <v>3.1087962962962963E-2</v>
      </c>
      <c r="G29" s="43" t="s">
        <v>649</v>
      </c>
      <c r="H29" s="43" t="s">
        <v>650</v>
      </c>
      <c r="I29" s="44" t="s">
        <v>412</v>
      </c>
      <c r="J29" s="44" t="s">
        <v>22</v>
      </c>
      <c r="K29" s="44">
        <v>3</v>
      </c>
      <c r="L29" s="44" t="s">
        <v>35</v>
      </c>
      <c r="M29" s="6"/>
      <c r="N29" s="11"/>
      <c r="O29" s="11"/>
      <c r="P29" s="11"/>
      <c r="Q29" s="11"/>
      <c r="R29" s="6"/>
      <c r="T29" s="6"/>
      <c r="U29" s="6"/>
      <c r="V29" s="6"/>
      <c r="W29" s="6"/>
      <c r="X29" s="6"/>
      <c r="Y29" s="6"/>
      <c r="AA29" s="11"/>
      <c r="AB29" s="6"/>
      <c r="AC29" s="11"/>
      <c r="AD29" s="11"/>
      <c r="AE29" s="6"/>
      <c r="AF29" s="6"/>
      <c r="AG29" s="6"/>
      <c r="AH29" s="11"/>
      <c r="AI29" s="11">
        <f>$B29</f>
        <v>11</v>
      </c>
      <c r="AJ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" customHeight="1" x14ac:dyDescent="0.3">
      <c r="A30" s="44">
        <v>209</v>
      </c>
      <c r="B30" s="44">
        <v>15</v>
      </c>
      <c r="C30" s="44"/>
      <c r="D30" s="44"/>
      <c r="E30" s="44">
        <v>1334</v>
      </c>
      <c r="F30" s="50">
        <v>3.111111111111111E-2</v>
      </c>
      <c r="G30" s="43" t="s">
        <v>85</v>
      </c>
      <c r="H30" s="43" t="s">
        <v>86</v>
      </c>
      <c r="I30" s="44" t="s">
        <v>74</v>
      </c>
      <c r="J30" s="44" t="s">
        <v>30</v>
      </c>
      <c r="K30" s="44">
        <v>2</v>
      </c>
      <c r="L30" s="44" t="s">
        <v>35</v>
      </c>
      <c r="M30" s="6">
        <f>$B30</f>
        <v>15</v>
      </c>
      <c r="N30" s="11"/>
      <c r="O30" s="11"/>
      <c r="P30" s="11"/>
      <c r="Q30" s="6"/>
      <c r="R30" s="6"/>
      <c r="T30" s="6"/>
      <c r="U30" s="6"/>
      <c r="V30" s="6"/>
      <c r="W30" s="6"/>
      <c r="X30" s="6"/>
      <c r="Y30" s="6"/>
      <c r="AA30" s="6"/>
      <c r="AB30" s="11"/>
      <c r="AC30" s="6"/>
      <c r="AD30" s="6"/>
      <c r="AE30" s="6"/>
      <c r="AF30" s="6"/>
      <c r="AG30" s="11"/>
      <c r="AH30" s="11"/>
      <c r="AI30" s="6"/>
      <c r="AJ30" s="11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" customHeight="1" x14ac:dyDescent="0.3">
      <c r="A31" s="44">
        <v>210</v>
      </c>
      <c r="B31" s="44">
        <v>16</v>
      </c>
      <c r="C31" s="44"/>
      <c r="D31" s="44"/>
      <c r="E31" s="44">
        <v>1101</v>
      </c>
      <c r="F31" s="50">
        <v>3.1157407407407408E-2</v>
      </c>
      <c r="G31" s="43" t="s">
        <v>87</v>
      </c>
      <c r="H31" s="43" t="s">
        <v>82</v>
      </c>
      <c r="I31" s="44" t="s">
        <v>74</v>
      </c>
      <c r="J31" s="44" t="s">
        <v>32</v>
      </c>
      <c r="K31" s="44">
        <v>2</v>
      </c>
      <c r="L31" s="44" t="s">
        <v>35</v>
      </c>
      <c r="M31" s="11"/>
      <c r="N31" s="6"/>
      <c r="O31" s="11"/>
      <c r="P31" s="6"/>
      <c r="Q31" s="6">
        <f>$B31</f>
        <v>16</v>
      </c>
      <c r="R31" s="6"/>
      <c r="T31" s="6"/>
      <c r="U31" s="6"/>
      <c r="V31" s="6"/>
      <c r="W31" s="6"/>
      <c r="X31" s="6"/>
      <c r="Y31" s="6"/>
      <c r="AA31" s="6"/>
      <c r="AB31" s="11"/>
      <c r="AC31" s="6"/>
      <c r="AD31" s="6"/>
      <c r="AE31" s="6"/>
      <c r="AF31" s="6"/>
      <c r="AG31" s="6"/>
      <c r="AH31" s="11"/>
      <c r="AI31" s="6"/>
      <c r="AJ31" s="11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" customHeight="1" x14ac:dyDescent="0.3">
      <c r="A32" s="44">
        <v>214</v>
      </c>
      <c r="B32" s="44">
        <v>12</v>
      </c>
      <c r="C32" s="44">
        <v>2</v>
      </c>
      <c r="D32" s="44">
        <v>5</v>
      </c>
      <c r="E32" s="44">
        <v>1977</v>
      </c>
      <c r="F32" s="50">
        <v>3.1238425925925923E-2</v>
      </c>
      <c r="G32" s="43" t="s">
        <v>662</v>
      </c>
      <c r="H32" s="43" t="s">
        <v>663</v>
      </c>
      <c r="I32" s="44" t="s">
        <v>122</v>
      </c>
      <c r="J32" s="44" t="s">
        <v>41</v>
      </c>
      <c r="K32" s="44">
        <v>3</v>
      </c>
      <c r="L32" s="44" t="s">
        <v>35</v>
      </c>
      <c r="M32" s="6"/>
      <c r="N32" s="11"/>
      <c r="O32" s="11"/>
      <c r="P32" s="11"/>
      <c r="Q32" s="11"/>
      <c r="R32" s="6"/>
      <c r="T32" s="6"/>
      <c r="U32" s="6"/>
      <c r="V32" s="6"/>
      <c r="W32" s="6"/>
      <c r="X32" s="6"/>
      <c r="Y32" s="6"/>
      <c r="AA32" s="11"/>
      <c r="AB32" s="6"/>
      <c r="AC32" s="11">
        <f>$B32</f>
        <v>12</v>
      </c>
      <c r="AD32" s="11"/>
      <c r="AE32" s="6"/>
      <c r="AF32" s="6"/>
      <c r="AG32" s="6"/>
      <c r="AH32" s="11"/>
      <c r="AI32" s="6"/>
      <c r="AJ32" s="6"/>
      <c r="AL32" s="6"/>
      <c r="AM32" s="6"/>
      <c r="AN32" s="6">
        <f>$D32</f>
        <v>5</v>
      </c>
      <c r="AO32" s="6"/>
      <c r="AP32" s="6"/>
      <c r="AQ32" s="6"/>
      <c r="AR32" s="6"/>
      <c r="AS32" s="6"/>
      <c r="AT32" s="6"/>
      <c r="AU32" s="6"/>
    </row>
    <row r="33" spans="1:47" ht="15" customHeight="1" x14ac:dyDescent="0.3">
      <c r="A33" s="44">
        <v>216</v>
      </c>
      <c r="B33" s="44">
        <v>17</v>
      </c>
      <c r="C33" s="44"/>
      <c r="D33" s="44"/>
      <c r="E33" s="44">
        <v>1665</v>
      </c>
      <c r="F33" s="50">
        <v>3.1307870370370375E-2</v>
      </c>
      <c r="G33" s="43" t="s">
        <v>88</v>
      </c>
      <c r="H33" s="43" t="s">
        <v>89</v>
      </c>
      <c r="I33" s="44" t="s">
        <v>74</v>
      </c>
      <c r="J33" s="44" t="s">
        <v>37</v>
      </c>
      <c r="K33" s="44">
        <v>2</v>
      </c>
      <c r="L33" s="44" t="s">
        <v>35</v>
      </c>
      <c r="M33" s="6"/>
      <c r="N33" s="6">
        <f>$B33</f>
        <v>17</v>
      </c>
      <c r="O33" s="11"/>
      <c r="P33" s="6"/>
      <c r="Q33" s="11"/>
      <c r="R33" s="6"/>
      <c r="T33" s="6"/>
      <c r="U33" s="6"/>
      <c r="V33" s="6"/>
      <c r="W33" s="6"/>
      <c r="X33" s="6"/>
      <c r="Y33" s="6"/>
      <c r="AA33" s="11"/>
      <c r="AB33" s="11"/>
      <c r="AC33" s="11"/>
      <c r="AD33" s="11"/>
      <c r="AE33" s="11"/>
      <c r="AF33" s="6"/>
      <c r="AG33" s="11"/>
      <c r="AH33" s="6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" customHeight="1" x14ac:dyDescent="0.3">
      <c r="A34" s="44">
        <v>218</v>
      </c>
      <c r="B34" s="44">
        <v>13</v>
      </c>
      <c r="C34" s="44">
        <v>4</v>
      </c>
      <c r="D34" s="44">
        <v>6</v>
      </c>
      <c r="E34" s="44">
        <v>1256</v>
      </c>
      <c r="F34" s="50">
        <v>3.1365740740740743E-2</v>
      </c>
      <c r="G34" s="43" t="s">
        <v>664</v>
      </c>
      <c r="H34" s="43" t="s">
        <v>665</v>
      </c>
      <c r="I34" s="44" t="s">
        <v>119</v>
      </c>
      <c r="J34" s="44" t="s">
        <v>20</v>
      </c>
      <c r="K34" s="44">
        <v>3</v>
      </c>
      <c r="L34" s="44" t="s">
        <v>35</v>
      </c>
      <c r="M34" s="6"/>
      <c r="N34" s="11"/>
      <c r="O34" s="11"/>
      <c r="P34" s="11"/>
      <c r="Q34" s="11"/>
      <c r="R34" s="6"/>
      <c r="T34" s="6"/>
      <c r="U34" s="6"/>
      <c r="V34" s="6"/>
      <c r="W34" s="6"/>
      <c r="X34" s="6"/>
      <c r="Y34" s="6"/>
      <c r="AA34" s="11"/>
      <c r="AB34" s="11">
        <f>$B34</f>
        <v>13</v>
      </c>
      <c r="AC34" s="11"/>
      <c r="AD34" s="11"/>
      <c r="AE34" s="6"/>
      <c r="AF34" s="6"/>
      <c r="AG34" s="6"/>
      <c r="AH34" s="11"/>
      <c r="AI34" s="6"/>
      <c r="AJ34" s="6"/>
      <c r="AL34" s="6"/>
      <c r="AM34" s="6">
        <f>$D34</f>
        <v>6</v>
      </c>
      <c r="AN34" s="6"/>
      <c r="AO34" s="6"/>
      <c r="AP34" s="6"/>
      <c r="AQ34" s="6"/>
      <c r="AR34" s="6"/>
      <c r="AS34" s="6"/>
      <c r="AT34" s="6"/>
      <c r="AU34" s="6"/>
    </row>
    <row r="35" spans="1:47" ht="15" customHeight="1" x14ac:dyDescent="0.3">
      <c r="A35" s="44">
        <v>220</v>
      </c>
      <c r="B35" s="44">
        <v>18</v>
      </c>
      <c r="C35" s="44">
        <v>1</v>
      </c>
      <c r="D35" s="44">
        <v>10</v>
      </c>
      <c r="E35" s="44">
        <v>1654</v>
      </c>
      <c r="F35" s="50">
        <v>3.142361111111111E-2</v>
      </c>
      <c r="G35" s="43" t="s">
        <v>100</v>
      </c>
      <c r="H35" s="43" t="s">
        <v>137</v>
      </c>
      <c r="I35" s="44" t="s">
        <v>138</v>
      </c>
      <c r="J35" s="44" t="s">
        <v>37</v>
      </c>
      <c r="K35" s="44">
        <v>2</v>
      </c>
      <c r="L35" s="44" t="s">
        <v>35</v>
      </c>
      <c r="M35" s="11"/>
      <c r="N35" s="6">
        <f>$B35</f>
        <v>18</v>
      </c>
      <c r="O35" s="11"/>
      <c r="P35" s="6"/>
      <c r="Q35" s="6"/>
      <c r="R35" s="6"/>
      <c r="T35" s="6"/>
      <c r="U35" s="6">
        <f>$D35</f>
        <v>10</v>
      </c>
      <c r="V35" s="6"/>
      <c r="W35" s="6"/>
      <c r="X35" s="6"/>
      <c r="Y35" s="6"/>
      <c r="AA35" s="6"/>
      <c r="AB35" s="11"/>
      <c r="AC35" s="6"/>
      <c r="AD35" s="6"/>
      <c r="AE35" s="6"/>
      <c r="AF35" s="6"/>
      <c r="AG35" s="11"/>
      <c r="AH35" s="11"/>
      <c r="AI35" s="6"/>
      <c r="AJ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" customHeight="1" x14ac:dyDescent="0.3">
      <c r="A36" s="44">
        <v>222</v>
      </c>
      <c r="B36" s="44">
        <v>14</v>
      </c>
      <c r="C36" s="44">
        <v>3</v>
      </c>
      <c r="D36" s="44">
        <v>7</v>
      </c>
      <c r="E36" s="44">
        <v>1475</v>
      </c>
      <c r="F36" s="50">
        <v>3.152777777777778E-2</v>
      </c>
      <c r="G36" s="43" t="s">
        <v>666</v>
      </c>
      <c r="H36" s="43" t="s">
        <v>667</v>
      </c>
      <c r="I36" s="44" t="s">
        <v>122</v>
      </c>
      <c r="J36" s="44" t="s">
        <v>34</v>
      </c>
      <c r="K36" s="44">
        <v>3</v>
      </c>
      <c r="L36" s="44" t="s">
        <v>35</v>
      </c>
      <c r="M36" s="6"/>
      <c r="N36" s="11"/>
      <c r="O36" s="11"/>
      <c r="P36" s="11"/>
      <c r="Q36" s="11"/>
      <c r="R36" s="6"/>
      <c r="T36" s="6"/>
      <c r="U36" s="6"/>
      <c r="V36" s="6"/>
      <c r="W36" s="6"/>
      <c r="X36" s="6"/>
      <c r="Y36" s="6"/>
      <c r="AA36" s="11"/>
      <c r="AB36" s="6"/>
      <c r="AC36" s="11"/>
      <c r="AD36" s="11"/>
      <c r="AE36" s="6"/>
      <c r="AF36" s="6"/>
      <c r="AG36" s="6"/>
      <c r="AH36" s="11">
        <f>$B36</f>
        <v>14</v>
      </c>
      <c r="AI36" s="6"/>
      <c r="AJ36" s="6"/>
      <c r="AL36" s="6"/>
      <c r="AM36" s="6"/>
      <c r="AN36" s="6"/>
      <c r="AO36" s="6"/>
      <c r="AP36" s="6"/>
      <c r="AQ36" s="6"/>
      <c r="AR36" s="6"/>
      <c r="AS36" s="6">
        <f>$D36</f>
        <v>7</v>
      </c>
      <c r="AT36" s="6"/>
      <c r="AU36" s="6"/>
    </row>
    <row r="37" spans="1:47" ht="15" customHeight="1" x14ac:dyDescent="0.3">
      <c r="A37" s="44">
        <v>224</v>
      </c>
      <c r="B37" s="44">
        <v>15</v>
      </c>
      <c r="C37" s="44">
        <v>4</v>
      </c>
      <c r="D37" s="44">
        <v>8</v>
      </c>
      <c r="E37" s="44">
        <v>1974</v>
      </c>
      <c r="F37" s="50">
        <v>3.1574074074074074E-2</v>
      </c>
      <c r="G37" s="43" t="s">
        <v>668</v>
      </c>
      <c r="H37" s="43" t="s">
        <v>669</v>
      </c>
      <c r="I37" s="44" t="s">
        <v>122</v>
      </c>
      <c r="J37" s="44" t="s">
        <v>41</v>
      </c>
      <c r="K37" s="44">
        <v>3</v>
      </c>
      <c r="L37" s="44" t="s">
        <v>35</v>
      </c>
      <c r="M37" s="6"/>
      <c r="N37" s="11"/>
      <c r="O37" s="11"/>
      <c r="P37" s="11"/>
      <c r="Q37" s="11"/>
      <c r="R37" s="6"/>
      <c r="T37" s="6"/>
      <c r="U37" s="6"/>
      <c r="V37" s="6"/>
      <c r="W37" s="6"/>
      <c r="X37" s="6"/>
      <c r="Y37" s="6"/>
      <c r="AA37" s="11"/>
      <c r="AB37" s="6"/>
      <c r="AC37" s="11">
        <f>$B37</f>
        <v>15</v>
      </c>
      <c r="AD37" s="11"/>
      <c r="AE37" s="6"/>
      <c r="AF37" s="6"/>
      <c r="AG37" s="6"/>
      <c r="AH37" s="11"/>
      <c r="AI37" s="6"/>
      <c r="AJ37" s="6"/>
      <c r="AL37" s="6"/>
      <c r="AM37" s="6"/>
      <c r="AN37" s="6">
        <f>$D37</f>
        <v>8</v>
      </c>
      <c r="AO37" s="6"/>
      <c r="AP37" s="6"/>
      <c r="AQ37" s="6"/>
      <c r="AR37" s="6"/>
      <c r="AS37" s="6"/>
      <c r="AT37" s="6"/>
      <c r="AU37" s="6"/>
    </row>
    <row r="38" spans="1:47" ht="15" customHeight="1" x14ac:dyDescent="0.3">
      <c r="A38" s="44">
        <v>228</v>
      </c>
      <c r="B38" s="44">
        <v>19</v>
      </c>
      <c r="C38" s="44">
        <v>3</v>
      </c>
      <c r="D38" s="44">
        <v>11</v>
      </c>
      <c r="E38" s="44">
        <v>811</v>
      </c>
      <c r="F38" s="50">
        <v>3.1655092592592596E-2</v>
      </c>
      <c r="G38" s="43" t="s">
        <v>139</v>
      </c>
      <c r="H38" s="43" t="s">
        <v>140</v>
      </c>
      <c r="I38" s="44" t="s">
        <v>122</v>
      </c>
      <c r="J38" s="44" t="s">
        <v>39</v>
      </c>
      <c r="K38" s="44">
        <v>2</v>
      </c>
      <c r="L38" s="44" t="s">
        <v>35</v>
      </c>
      <c r="M38" s="11"/>
      <c r="N38" s="11"/>
      <c r="O38" s="11"/>
      <c r="P38" s="11"/>
      <c r="Q38" s="6"/>
      <c r="R38" s="6">
        <f>$B38</f>
        <v>19</v>
      </c>
      <c r="T38" s="6"/>
      <c r="U38" s="6"/>
      <c r="V38" s="6"/>
      <c r="W38" s="6"/>
      <c r="X38" s="6"/>
      <c r="Y38" s="6">
        <f>$D38</f>
        <v>11</v>
      </c>
      <c r="AA38" s="6"/>
      <c r="AB38" s="11"/>
      <c r="AC38" s="6"/>
      <c r="AD38" s="6"/>
      <c r="AE38" s="6"/>
      <c r="AF38" s="6"/>
      <c r="AG38" s="11"/>
      <c r="AH38" s="6"/>
      <c r="AI38" s="6"/>
      <c r="AJ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5" customHeight="1" x14ac:dyDescent="0.3">
      <c r="A39" s="44">
        <v>230</v>
      </c>
      <c r="B39" s="44">
        <v>20</v>
      </c>
      <c r="C39" s="44">
        <v>5</v>
      </c>
      <c r="D39" s="44">
        <v>12</v>
      </c>
      <c r="E39" s="44">
        <v>1117</v>
      </c>
      <c r="F39" s="50">
        <v>3.170138888888889E-2</v>
      </c>
      <c r="G39" s="43" t="s">
        <v>951</v>
      </c>
      <c r="H39" s="43" t="s">
        <v>235</v>
      </c>
      <c r="I39" s="44" t="s">
        <v>119</v>
      </c>
      <c r="J39" s="44" t="s">
        <v>32</v>
      </c>
      <c r="K39" s="44">
        <v>2</v>
      </c>
      <c r="L39" s="44" t="s">
        <v>35</v>
      </c>
      <c r="M39" s="11"/>
      <c r="N39" s="11"/>
      <c r="O39" s="11"/>
      <c r="P39" s="11"/>
      <c r="Q39" s="6">
        <f>$B39</f>
        <v>20</v>
      </c>
      <c r="R39" s="6"/>
      <c r="T39" s="6"/>
      <c r="U39" s="6"/>
      <c r="V39" s="6"/>
      <c r="W39" s="6"/>
      <c r="X39" s="6">
        <f>$D39</f>
        <v>12</v>
      </c>
      <c r="Y39" s="6"/>
      <c r="AA39" s="6"/>
      <c r="AB39" s="11"/>
      <c r="AC39" s="6"/>
      <c r="AD39" s="6"/>
      <c r="AE39" s="6"/>
      <c r="AF39" s="6"/>
      <c r="AG39" s="11"/>
      <c r="AH39" s="6"/>
      <c r="AI39" s="6"/>
      <c r="AJ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5" customHeight="1" x14ac:dyDescent="0.3">
      <c r="A40" s="44">
        <v>235</v>
      </c>
      <c r="B40" s="44">
        <v>21</v>
      </c>
      <c r="C40" s="44"/>
      <c r="D40" s="44"/>
      <c r="E40" s="44">
        <v>736</v>
      </c>
      <c r="F40" s="50">
        <v>3.1782407407407412E-2</v>
      </c>
      <c r="G40" s="43" t="s">
        <v>90</v>
      </c>
      <c r="H40" s="43" t="s">
        <v>91</v>
      </c>
      <c r="I40" s="44" t="s">
        <v>74</v>
      </c>
      <c r="J40" s="44" t="s">
        <v>40</v>
      </c>
      <c r="K40" s="44">
        <v>2</v>
      </c>
      <c r="L40" s="44" t="s">
        <v>35</v>
      </c>
      <c r="M40" s="11"/>
      <c r="N40" s="6"/>
      <c r="O40" s="6">
        <f>$B40</f>
        <v>21</v>
      </c>
      <c r="P40" s="11"/>
      <c r="Q40" s="11"/>
      <c r="R40" s="6"/>
      <c r="T40" s="6"/>
      <c r="U40" s="6"/>
      <c r="V40" s="6"/>
      <c r="W40" s="6"/>
      <c r="X40" s="6"/>
      <c r="Y40" s="6"/>
      <c r="AA40" s="11"/>
      <c r="AB40" s="11"/>
      <c r="AC40" s="11"/>
      <c r="AD40" s="11"/>
      <c r="AE40" s="6"/>
      <c r="AF40" s="6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5" customHeight="1" x14ac:dyDescent="0.3">
      <c r="A41" s="44">
        <v>237</v>
      </c>
      <c r="B41" s="44">
        <v>16</v>
      </c>
      <c r="C41" s="44">
        <v>5</v>
      </c>
      <c r="D41" s="44">
        <v>9</v>
      </c>
      <c r="E41" s="44">
        <v>1851</v>
      </c>
      <c r="F41" s="50">
        <v>3.1817129629629633E-2</v>
      </c>
      <c r="G41" s="43" t="s">
        <v>221</v>
      </c>
      <c r="H41" s="43" t="s">
        <v>670</v>
      </c>
      <c r="I41" s="44" t="s">
        <v>119</v>
      </c>
      <c r="J41" s="44" t="s">
        <v>18</v>
      </c>
      <c r="K41" s="44">
        <v>3</v>
      </c>
      <c r="L41" s="44" t="s">
        <v>35</v>
      </c>
      <c r="M41" s="6"/>
      <c r="N41" s="11"/>
      <c r="O41" s="11"/>
      <c r="P41" s="11"/>
      <c r="Q41" s="11"/>
      <c r="R41" s="6"/>
      <c r="T41" s="6"/>
      <c r="U41" s="6"/>
      <c r="V41" s="6"/>
      <c r="W41" s="6"/>
      <c r="X41" s="6"/>
      <c r="Y41" s="6"/>
      <c r="AA41" s="11">
        <f>$B41</f>
        <v>16</v>
      </c>
      <c r="AB41" s="6"/>
      <c r="AC41" s="11"/>
      <c r="AD41" s="11"/>
      <c r="AE41" s="6"/>
      <c r="AF41" s="6"/>
      <c r="AG41" s="6"/>
      <c r="AH41" s="11"/>
      <c r="AI41" s="6"/>
      <c r="AJ41" s="6"/>
      <c r="AL41" s="6">
        <f>$D41</f>
        <v>9</v>
      </c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5" customHeight="1" x14ac:dyDescent="0.3">
      <c r="A42" s="44">
        <v>245</v>
      </c>
      <c r="B42" s="44">
        <v>17</v>
      </c>
      <c r="C42" s="44"/>
      <c r="D42" s="44"/>
      <c r="E42" s="44">
        <v>1266</v>
      </c>
      <c r="F42" s="50">
        <v>3.2037037037037037E-2</v>
      </c>
      <c r="G42" s="43" t="s">
        <v>615</v>
      </c>
      <c r="H42" s="43" t="s">
        <v>616</v>
      </c>
      <c r="I42" s="44" t="s">
        <v>74</v>
      </c>
      <c r="J42" s="44" t="s">
        <v>20</v>
      </c>
      <c r="K42" s="44">
        <v>3</v>
      </c>
      <c r="L42" s="44" t="s">
        <v>35</v>
      </c>
      <c r="M42" s="6"/>
      <c r="N42" s="11"/>
      <c r="O42" s="11"/>
      <c r="P42" s="11"/>
      <c r="Q42" s="11"/>
      <c r="R42" s="6"/>
      <c r="T42" s="6"/>
      <c r="U42" s="6"/>
      <c r="V42" s="6"/>
      <c r="W42" s="6"/>
      <c r="X42" s="6"/>
      <c r="Y42" s="6"/>
      <c r="AA42" s="11"/>
      <c r="AB42" s="11">
        <f>$B42</f>
        <v>17</v>
      </c>
      <c r="AC42" s="11"/>
      <c r="AD42" s="11"/>
      <c r="AE42" s="6"/>
      <c r="AF42" s="6"/>
      <c r="AG42" s="6"/>
      <c r="AH42" s="11"/>
      <c r="AI42" s="6"/>
      <c r="AJ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ht="15" customHeight="1" x14ac:dyDescent="0.3">
      <c r="A43" s="44">
        <v>250</v>
      </c>
      <c r="B43" s="44">
        <v>18</v>
      </c>
      <c r="C43" s="44">
        <v>5</v>
      </c>
      <c r="D43" s="44">
        <v>10</v>
      </c>
      <c r="E43" s="44">
        <v>1581</v>
      </c>
      <c r="F43" s="50">
        <v>3.2106481481481479E-2</v>
      </c>
      <c r="G43" s="43" t="s">
        <v>671</v>
      </c>
      <c r="H43" s="43" t="s">
        <v>672</v>
      </c>
      <c r="I43" s="44" t="s">
        <v>122</v>
      </c>
      <c r="J43" s="44" t="s">
        <v>25</v>
      </c>
      <c r="K43" s="44">
        <v>3</v>
      </c>
      <c r="L43" s="44" t="s">
        <v>35</v>
      </c>
      <c r="M43" s="6"/>
      <c r="N43" s="11"/>
      <c r="O43" s="11"/>
      <c r="P43" s="11"/>
      <c r="Q43" s="11"/>
      <c r="R43" s="6"/>
      <c r="T43" s="6"/>
      <c r="U43" s="6"/>
      <c r="V43" s="6"/>
      <c r="W43" s="6"/>
      <c r="X43" s="6"/>
      <c r="Y43" s="6"/>
      <c r="AA43" s="11"/>
      <c r="AB43" s="6"/>
      <c r="AC43" s="11"/>
      <c r="AD43" s="11"/>
      <c r="AE43" s="6"/>
      <c r="AF43" s="6"/>
      <c r="AG43" s="11">
        <f>$B43</f>
        <v>18</v>
      </c>
      <c r="AH43" s="11"/>
      <c r="AI43" s="6"/>
      <c r="AJ43" s="6"/>
      <c r="AL43" s="6"/>
      <c r="AM43" s="6"/>
      <c r="AN43" s="6"/>
      <c r="AO43" s="6"/>
      <c r="AP43" s="6"/>
      <c r="AQ43" s="6"/>
      <c r="AR43" s="6">
        <f>$D43</f>
        <v>10</v>
      </c>
      <c r="AS43" s="6"/>
      <c r="AT43" s="6"/>
      <c r="AU43" s="6"/>
    </row>
    <row r="44" spans="1:47" ht="15" customHeight="1" x14ac:dyDescent="0.3">
      <c r="A44" s="44">
        <v>251</v>
      </c>
      <c r="B44" s="44">
        <v>22</v>
      </c>
      <c r="C44" s="44"/>
      <c r="D44" s="44"/>
      <c r="E44" s="44">
        <v>707</v>
      </c>
      <c r="F44" s="50">
        <v>3.2118055555555552E-2</v>
      </c>
      <c r="G44" s="43" t="s">
        <v>92</v>
      </c>
      <c r="H44" s="43" t="s">
        <v>93</v>
      </c>
      <c r="I44" s="44" t="s">
        <v>74</v>
      </c>
      <c r="J44" s="44" t="s">
        <v>40</v>
      </c>
      <c r="K44" s="44">
        <v>2</v>
      </c>
      <c r="L44" s="44" t="s">
        <v>35</v>
      </c>
      <c r="M44" s="11"/>
      <c r="N44" s="11"/>
      <c r="O44" s="6">
        <f>$B44</f>
        <v>22</v>
      </c>
      <c r="P44" s="6"/>
      <c r="Q44" s="6"/>
      <c r="R44" s="11"/>
      <c r="T44" s="6"/>
      <c r="U44" s="6"/>
      <c r="V44" s="6"/>
      <c r="W44" s="6"/>
      <c r="X44" s="6"/>
      <c r="Y44" s="6"/>
      <c r="AA44" s="11"/>
      <c r="AB44" s="6"/>
      <c r="AC44" s="6"/>
      <c r="AD44" s="6"/>
      <c r="AE44" s="6"/>
      <c r="AF44" s="6"/>
      <c r="AG44" s="6"/>
      <c r="AH44" s="11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" customHeight="1" x14ac:dyDescent="0.3">
      <c r="A45" s="44">
        <v>252</v>
      </c>
      <c r="B45" s="44">
        <v>19</v>
      </c>
      <c r="C45" s="44">
        <v>6</v>
      </c>
      <c r="D45" s="44">
        <v>11</v>
      </c>
      <c r="E45" s="44">
        <v>1575</v>
      </c>
      <c r="F45" s="50">
        <v>3.2129629629629633E-2</v>
      </c>
      <c r="G45" s="43" t="s">
        <v>673</v>
      </c>
      <c r="H45" s="43" t="s">
        <v>674</v>
      </c>
      <c r="I45" s="44" t="s">
        <v>119</v>
      </c>
      <c r="J45" s="44" t="s">
        <v>25</v>
      </c>
      <c r="K45" s="44">
        <v>3</v>
      </c>
      <c r="L45" s="44" t="s">
        <v>35</v>
      </c>
      <c r="M45" s="6"/>
      <c r="N45" s="11"/>
      <c r="O45" s="11"/>
      <c r="P45" s="11"/>
      <c r="Q45" s="11"/>
      <c r="R45" s="6"/>
      <c r="T45" s="6"/>
      <c r="U45" s="6"/>
      <c r="V45" s="6"/>
      <c r="W45" s="6"/>
      <c r="X45" s="6"/>
      <c r="Y45" s="6"/>
      <c r="AA45" s="11"/>
      <c r="AB45" s="6"/>
      <c r="AC45" s="11"/>
      <c r="AD45" s="11"/>
      <c r="AE45" s="6"/>
      <c r="AF45" s="6"/>
      <c r="AG45" s="11">
        <f>$B45</f>
        <v>19</v>
      </c>
      <c r="AH45" s="11"/>
      <c r="AI45" s="6"/>
      <c r="AJ45" s="6"/>
      <c r="AL45" s="6"/>
      <c r="AM45" s="6"/>
      <c r="AN45" s="6"/>
      <c r="AO45" s="6"/>
      <c r="AP45" s="6"/>
      <c r="AQ45" s="6"/>
      <c r="AR45" s="6">
        <f>$D45</f>
        <v>11</v>
      </c>
      <c r="AS45" s="6"/>
      <c r="AT45" s="6"/>
      <c r="AU45" s="6"/>
    </row>
    <row r="46" spans="1:47" ht="15" customHeight="1" x14ac:dyDescent="0.3">
      <c r="A46" s="44">
        <v>259</v>
      </c>
      <c r="B46" s="44">
        <v>20</v>
      </c>
      <c r="C46" s="44"/>
      <c r="D46" s="44"/>
      <c r="E46" s="44">
        <v>1994</v>
      </c>
      <c r="F46" s="50">
        <v>3.2349537037037038E-2</v>
      </c>
      <c r="G46" s="43" t="s">
        <v>617</v>
      </c>
      <c r="H46" s="43" t="s">
        <v>618</v>
      </c>
      <c r="I46" s="44" t="s">
        <v>74</v>
      </c>
      <c r="J46" s="44" t="s">
        <v>41</v>
      </c>
      <c r="K46" s="44">
        <v>3</v>
      </c>
      <c r="L46" s="44" t="s">
        <v>35</v>
      </c>
      <c r="M46" s="6"/>
      <c r="N46" s="11"/>
      <c r="O46" s="11"/>
      <c r="P46" s="11"/>
      <c r="Q46" s="11"/>
      <c r="R46" s="6"/>
      <c r="T46" s="6"/>
      <c r="U46" s="6"/>
      <c r="V46" s="6"/>
      <c r="W46" s="6"/>
      <c r="X46" s="6"/>
      <c r="Y46" s="6"/>
      <c r="AA46" s="11"/>
      <c r="AB46" s="6"/>
      <c r="AC46" s="11">
        <f>$B46</f>
        <v>20</v>
      </c>
      <c r="AD46" s="11"/>
      <c r="AE46" s="6"/>
      <c r="AF46" s="6"/>
      <c r="AG46" s="6"/>
      <c r="AH46" s="11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" customHeight="1" x14ac:dyDescent="0.3">
      <c r="A47" s="44">
        <v>261</v>
      </c>
      <c r="B47" s="44">
        <v>21</v>
      </c>
      <c r="C47" s="44"/>
      <c r="D47" s="44"/>
      <c r="E47" s="44">
        <v>1470</v>
      </c>
      <c r="F47" s="50">
        <v>3.2372685185185185E-2</v>
      </c>
      <c r="G47" s="43" t="s">
        <v>75</v>
      </c>
      <c r="H47" s="43" t="s">
        <v>619</v>
      </c>
      <c r="I47" s="44" t="s">
        <v>74</v>
      </c>
      <c r="J47" s="44" t="s">
        <v>34</v>
      </c>
      <c r="K47" s="44">
        <v>3</v>
      </c>
      <c r="L47" s="44" t="s">
        <v>35</v>
      </c>
      <c r="M47" s="6"/>
      <c r="N47" s="11"/>
      <c r="O47" s="11"/>
      <c r="P47" s="11"/>
      <c r="Q47" s="11"/>
      <c r="R47" s="6"/>
      <c r="T47" s="6"/>
      <c r="U47" s="6"/>
      <c r="V47" s="6"/>
      <c r="W47" s="6"/>
      <c r="X47" s="6"/>
      <c r="Y47" s="6"/>
      <c r="AA47" s="11"/>
      <c r="AB47" s="6"/>
      <c r="AC47" s="11"/>
      <c r="AD47" s="11"/>
      <c r="AE47" s="6"/>
      <c r="AF47" s="6"/>
      <c r="AG47" s="6"/>
      <c r="AH47" s="11">
        <f>$B47</f>
        <v>21</v>
      </c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" customHeight="1" x14ac:dyDescent="0.3">
      <c r="A48" s="44">
        <v>266</v>
      </c>
      <c r="B48" s="44">
        <v>22</v>
      </c>
      <c r="C48" s="44">
        <v>1</v>
      </c>
      <c r="D48" s="44">
        <v>12</v>
      </c>
      <c r="E48" s="44">
        <v>1706</v>
      </c>
      <c r="F48" s="50">
        <v>3.2488425925925928E-2</v>
      </c>
      <c r="G48" s="43" t="s">
        <v>675</v>
      </c>
      <c r="H48" s="43" t="s">
        <v>676</v>
      </c>
      <c r="I48" s="44" t="s">
        <v>127</v>
      </c>
      <c r="J48" s="44" t="s">
        <v>21</v>
      </c>
      <c r="K48" s="44">
        <v>3</v>
      </c>
      <c r="L48" s="44" t="s">
        <v>35</v>
      </c>
      <c r="M48" s="6"/>
      <c r="N48" s="11"/>
      <c r="O48" s="11"/>
      <c r="P48" s="11"/>
      <c r="Q48" s="11"/>
      <c r="R48" s="6"/>
      <c r="T48" s="6"/>
      <c r="U48" s="6"/>
      <c r="V48" s="6"/>
      <c r="W48" s="6"/>
      <c r="X48" s="6"/>
      <c r="Y48" s="6"/>
      <c r="AA48" s="11"/>
      <c r="AB48" s="6"/>
      <c r="AC48" s="11"/>
      <c r="AD48" s="11">
        <f>$B48</f>
        <v>22</v>
      </c>
      <c r="AE48" s="6"/>
      <c r="AF48" s="6"/>
      <c r="AG48" s="6"/>
      <c r="AH48" s="11"/>
      <c r="AI48" s="6"/>
      <c r="AJ48" s="6"/>
      <c r="AL48" s="6"/>
      <c r="AM48" s="6"/>
      <c r="AN48" s="6"/>
      <c r="AO48" s="6">
        <f>$D48</f>
        <v>12</v>
      </c>
      <c r="AP48" s="6"/>
      <c r="AQ48" s="6"/>
      <c r="AR48" s="6"/>
      <c r="AS48" s="6"/>
      <c r="AT48" s="6"/>
      <c r="AU48" s="6"/>
    </row>
    <row r="49" spans="1:47" ht="15" customHeight="1" x14ac:dyDescent="0.3">
      <c r="A49" s="44">
        <v>267</v>
      </c>
      <c r="B49" s="44">
        <v>23</v>
      </c>
      <c r="C49" s="44">
        <v>6</v>
      </c>
      <c r="D49" s="44">
        <v>13</v>
      </c>
      <c r="E49" s="44">
        <v>695</v>
      </c>
      <c r="F49" s="50">
        <v>3.2500000000000001E-2</v>
      </c>
      <c r="G49" s="43" t="s">
        <v>141</v>
      </c>
      <c r="H49" s="43" t="s">
        <v>142</v>
      </c>
      <c r="I49" s="44" t="s">
        <v>119</v>
      </c>
      <c r="J49" s="44" t="s">
        <v>40</v>
      </c>
      <c r="K49" s="44">
        <v>2</v>
      </c>
      <c r="L49" s="44" t="s">
        <v>35</v>
      </c>
      <c r="M49" s="11"/>
      <c r="N49" s="11"/>
      <c r="O49" s="6">
        <f>$B49</f>
        <v>23</v>
      </c>
      <c r="P49" s="6"/>
      <c r="Q49" s="6"/>
      <c r="R49" s="6"/>
      <c r="T49" s="6"/>
      <c r="U49" s="6"/>
      <c r="V49" s="6">
        <f>$D49</f>
        <v>13</v>
      </c>
      <c r="W49" s="6"/>
      <c r="X49" s="6"/>
      <c r="Y49" s="6"/>
      <c r="AA49" s="6"/>
      <c r="AB49" s="11"/>
      <c r="AC49" s="6"/>
      <c r="AD49" s="6"/>
      <c r="AE49" s="6"/>
      <c r="AF49" s="6"/>
      <c r="AG49" s="6"/>
      <c r="AH49" s="6"/>
      <c r="AI49" s="6"/>
      <c r="AJ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5" customHeight="1" x14ac:dyDescent="0.3">
      <c r="A50" s="44">
        <v>268</v>
      </c>
      <c r="B50" s="44">
        <v>23</v>
      </c>
      <c r="C50" s="44">
        <v>6</v>
      </c>
      <c r="D50" s="44">
        <v>13</v>
      </c>
      <c r="E50" s="44">
        <v>1583</v>
      </c>
      <c r="F50" s="50">
        <v>3.2511574074074075E-2</v>
      </c>
      <c r="G50" s="43" t="s">
        <v>677</v>
      </c>
      <c r="H50" s="43" t="s">
        <v>502</v>
      </c>
      <c r="I50" s="44" t="s">
        <v>122</v>
      </c>
      <c r="J50" s="44" t="s">
        <v>25</v>
      </c>
      <c r="K50" s="44">
        <v>3</v>
      </c>
      <c r="L50" s="44" t="s">
        <v>35</v>
      </c>
      <c r="M50" s="6"/>
      <c r="N50" s="11"/>
      <c r="O50" s="11"/>
      <c r="P50" s="11"/>
      <c r="Q50" s="11"/>
      <c r="R50" s="6"/>
      <c r="T50" s="6"/>
      <c r="U50" s="6"/>
      <c r="V50" s="6"/>
      <c r="W50" s="6"/>
      <c r="X50" s="6"/>
      <c r="Y50" s="6"/>
      <c r="AA50" s="11"/>
      <c r="AB50" s="6"/>
      <c r="AC50" s="11"/>
      <c r="AD50" s="11"/>
      <c r="AE50" s="6"/>
      <c r="AF50" s="6"/>
      <c r="AG50" s="11">
        <f>$B50</f>
        <v>23</v>
      </c>
      <c r="AH50" s="11"/>
      <c r="AI50" s="6"/>
      <c r="AJ50" s="6"/>
      <c r="AL50" s="6"/>
      <c r="AM50" s="6"/>
      <c r="AN50" s="6"/>
      <c r="AO50" s="6"/>
      <c r="AP50" s="6"/>
      <c r="AQ50" s="6"/>
      <c r="AR50" s="6">
        <f>$D50</f>
        <v>13</v>
      </c>
      <c r="AS50" s="6"/>
      <c r="AT50" s="6"/>
      <c r="AU50" s="6"/>
    </row>
    <row r="51" spans="1:47" ht="15" customHeight="1" x14ac:dyDescent="0.3">
      <c r="A51" s="44">
        <v>270</v>
      </c>
      <c r="B51" s="44">
        <v>24</v>
      </c>
      <c r="C51" s="44">
        <v>7</v>
      </c>
      <c r="D51" s="44">
        <v>14</v>
      </c>
      <c r="E51" s="44">
        <v>1802</v>
      </c>
      <c r="F51" s="50">
        <v>3.2546296296296295E-2</v>
      </c>
      <c r="G51" s="43" t="s">
        <v>678</v>
      </c>
      <c r="H51" s="43" t="s">
        <v>679</v>
      </c>
      <c r="I51" s="44" t="s">
        <v>119</v>
      </c>
      <c r="J51" s="44" t="s">
        <v>27</v>
      </c>
      <c r="K51" s="44">
        <v>3</v>
      </c>
      <c r="L51" s="44" t="s">
        <v>35</v>
      </c>
      <c r="M51" s="6"/>
      <c r="N51" s="11"/>
      <c r="O51" s="11"/>
      <c r="P51" s="11"/>
      <c r="Q51" s="11"/>
      <c r="R51" s="6"/>
      <c r="T51" s="6"/>
      <c r="U51" s="6"/>
      <c r="V51" s="6"/>
      <c r="W51" s="6"/>
      <c r="X51" s="6"/>
      <c r="Y51" s="6"/>
      <c r="AA51" s="11"/>
      <c r="AB51" s="6"/>
      <c r="AC51" s="11"/>
      <c r="AD51" s="11"/>
      <c r="AE51" s="6"/>
      <c r="AF51" s="6"/>
      <c r="AG51" s="6"/>
      <c r="AH51" s="11"/>
      <c r="AI51" s="6"/>
      <c r="AJ51" s="11">
        <f>$B51</f>
        <v>24</v>
      </c>
      <c r="AL51" s="6"/>
      <c r="AM51" s="6"/>
      <c r="AN51" s="6"/>
      <c r="AO51" s="6"/>
      <c r="AP51" s="6"/>
      <c r="AQ51" s="6"/>
      <c r="AR51" s="6"/>
      <c r="AS51" s="6"/>
      <c r="AT51" s="6"/>
      <c r="AU51" s="6">
        <f>$D51</f>
        <v>14</v>
      </c>
    </row>
    <row r="52" spans="1:47" ht="15" customHeight="1" x14ac:dyDescent="0.3">
      <c r="A52" s="44">
        <v>271</v>
      </c>
      <c r="B52" s="44">
        <v>24</v>
      </c>
      <c r="C52" s="44">
        <v>4</v>
      </c>
      <c r="D52" s="44">
        <v>14</v>
      </c>
      <c r="E52" s="44">
        <v>662</v>
      </c>
      <c r="F52" s="50">
        <v>3.2581018518518516E-2</v>
      </c>
      <c r="G52" s="43" t="s">
        <v>143</v>
      </c>
      <c r="H52" s="43" t="s">
        <v>144</v>
      </c>
      <c r="I52" s="44" t="s">
        <v>127</v>
      </c>
      <c r="J52" s="44" t="s">
        <v>40</v>
      </c>
      <c r="K52" s="44">
        <v>2</v>
      </c>
      <c r="L52" s="44" t="s">
        <v>35</v>
      </c>
      <c r="M52" s="11"/>
      <c r="N52" s="11"/>
      <c r="O52" s="6">
        <f>$B52</f>
        <v>24</v>
      </c>
      <c r="P52" s="6"/>
      <c r="Q52" s="6"/>
      <c r="R52" s="6"/>
      <c r="T52" s="6"/>
      <c r="U52" s="6"/>
      <c r="V52" s="6">
        <f>$D52</f>
        <v>14</v>
      </c>
      <c r="W52" s="6"/>
      <c r="X52" s="6"/>
      <c r="Y52" s="6"/>
      <c r="AA52" s="6"/>
      <c r="AB52" s="11"/>
      <c r="AC52" s="6"/>
      <c r="AD52" s="6"/>
      <c r="AE52" s="6"/>
      <c r="AF52" s="6"/>
      <c r="AG52" s="11"/>
      <c r="AH52" s="11"/>
      <c r="AI52" s="6"/>
      <c r="AJ52" s="11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3">
      <c r="A53" s="44">
        <v>277</v>
      </c>
      <c r="B53" s="44">
        <v>25</v>
      </c>
      <c r="C53" s="44">
        <v>7</v>
      </c>
      <c r="D53" s="44">
        <v>15</v>
      </c>
      <c r="E53" s="44">
        <v>751</v>
      </c>
      <c r="F53" s="50">
        <v>3.2754629629629627E-2</v>
      </c>
      <c r="G53" s="43" t="s">
        <v>88</v>
      </c>
      <c r="H53" s="43" t="s">
        <v>145</v>
      </c>
      <c r="I53" s="44" t="s">
        <v>119</v>
      </c>
      <c r="J53" s="44" t="s">
        <v>40</v>
      </c>
      <c r="K53" s="44">
        <v>2</v>
      </c>
      <c r="L53" s="44" t="s">
        <v>35</v>
      </c>
      <c r="M53" s="11"/>
      <c r="N53" s="11"/>
      <c r="O53" s="6">
        <f>$B53</f>
        <v>25</v>
      </c>
      <c r="P53" s="6"/>
      <c r="Q53" s="6"/>
      <c r="R53" s="6"/>
      <c r="T53" s="6"/>
      <c r="U53" s="6"/>
      <c r="V53" s="6">
        <f>$D53</f>
        <v>15</v>
      </c>
      <c r="W53" s="6"/>
      <c r="X53" s="6"/>
      <c r="Y53" s="6"/>
      <c r="AA53" s="11"/>
      <c r="AB53" s="11"/>
      <c r="AC53" s="6"/>
      <c r="AD53" s="6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3">
      <c r="A54" s="44">
        <v>280</v>
      </c>
      <c r="B54" s="44">
        <v>26</v>
      </c>
      <c r="C54" s="44">
        <v>5</v>
      </c>
      <c r="D54" s="44">
        <v>16</v>
      </c>
      <c r="E54" s="44">
        <v>1632</v>
      </c>
      <c r="F54" s="50">
        <v>3.2766203703703707E-2</v>
      </c>
      <c r="G54" s="43" t="s">
        <v>96</v>
      </c>
      <c r="H54" s="43" t="s">
        <v>146</v>
      </c>
      <c r="I54" s="44" t="s">
        <v>127</v>
      </c>
      <c r="J54" s="44" t="s">
        <v>37</v>
      </c>
      <c r="K54" s="44">
        <v>2</v>
      </c>
      <c r="L54" s="44" t="s">
        <v>35</v>
      </c>
      <c r="M54" s="11"/>
      <c r="N54" s="6">
        <f>$B54</f>
        <v>26</v>
      </c>
      <c r="O54" s="11"/>
      <c r="P54" s="6"/>
      <c r="Q54" s="11"/>
      <c r="R54" s="11"/>
      <c r="T54" s="6"/>
      <c r="U54" s="6">
        <f>$D54</f>
        <v>16</v>
      </c>
      <c r="V54" s="6"/>
      <c r="W54" s="6"/>
      <c r="X54" s="6"/>
      <c r="Y54" s="6"/>
      <c r="AA54" s="6"/>
      <c r="AB54" s="6"/>
      <c r="AC54" s="11"/>
      <c r="AD54" s="11"/>
      <c r="AE54" s="6"/>
      <c r="AF54" s="6"/>
      <c r="AG54" s="6"/>
      <c r="AH54" s="6"/>
      <c r="AI54" s="6"/>
      <c r="AJ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5" customHeight="1" x14ac:dyDescent="0.3">
      <c r="A55" s="44">
        <v>282</v>
      </c>
      <c r="B55" s="44">
        <v>27</v>
      </c>
      <c r="C55" s="44">
        <v>6</v>
      </c>
      <c r="D55" s="44">
        <v>17</v>
      </c>
      <c r="E55" s="44">
        <v>812</v>
      </c>
      <c r="F55" s="50">
        <v>3.2812500000000001E-2</v>
      </c>
      <c r="G55" s="43" t="s">
        <v>147</v>
      </c>
      <c r="H55" s="43" t="s">
        <v>148</v>
      </c>
      <c r="I55" s="44" t="s">
        <v>127</v>
      </c>
      <c r="J55" s="44" t="s">
        <v>39</v>
      </c>
      <c r="K55" s="44">
        <v>2</v>
      </c>
      <c r="L55" s="44" t="s">
        <v>35</v>
      </c>
      <c r="M55" s="11"/>
      <c r="N55" s="6"/>
      <c r="O55" s="11"/>
      <c r="P55" s="11"/>
      <c r="Q55" s="6"/>
      <c r="R55" s="6">
        <f>$B55</f>
        <v>27</v>
      </c>
      <c r="T55" s="6"/>
      <c r="U55" s="6"/>
      <c r="V55" s="6"/>
      <c r="W55" s="6"/>
      <c r="X55" s="6"/>
      <c r="Y55" s="6">
        <f>$D55</f>
        <v>17</v>
      </c>
      <c r="AA55" s="6"/>
      <c r="AB55" s="6"/>
      <c r="AC55" s="6"/>
      <c r="AD55" s="6"/>
      <c r="AE55" s="6"/>
      <c r="AF55" s="6"/>
      <c r="AG55" s="11"/>
      <c r="AH55" s="6"/>
      <c r="AI55" s="6"/>
      <c r="AJ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" customHeight="1" x14ac:dyDescent="0.3">
      <c r="A56" s="44">
        <v>283</v>
      </c>
      <c r="B56" s="44">
        <v>25</v>
      </c>
      <c r="C56" s="44">
        <v>7</v>
      </c>
      <c r="D56" s="44">
        <v>15</v>
      </c>
      <c r="E56" s="44">
        <v>1572</v>
      </c>
      <c r="F56" s="50">
        <v>3.2847222222222222E-2</v>
      </c>
      <c r="G56" s="43" t="s">
        <v>653</v>
      </c>
      <c r="H56" s="43" t="s">
        <v>654</v>
      </c>
      <c r="I56" s="44" t="s">
        <v>122</v>
      </c>
      <c r="J56" s="44" t="s">
        <v>25</v>
      </c>
      <c r="K56" s="44">
        <v>3</v>
      </c>
      <c r="L56" s="44" t="s">
        <v>35</v>
      </c>
      <c r="M56" s="11"/>
      <c r="N56" s="6"/>
      <c r="O56" s="11"/>
      <c r="P56" s="11"/>
      <c r="Q56" s="6"/>
      <c r="R56" s="6"/>
      <c r="T56" s="6"/>
      <c r="U56" s="6"/>
      <c r="V56" s="6"/>
      <c r="W56" s="6"/>
      <c r="X56" s="6"/>
      <c r="Y56" s="6"/>
      <c r="AA56" s="6"/>
      <c r="AB56" s="6"/>
      <c r="AC56" s="6"/>
      <c r="AD56" s="6"/>
      <c r="AE56" s="6"/>
      <c r="AF56" s="6"/>
      <c r="AG56" s="11">
        <f>$B56</f>
        <v>25</v>
      </c>
      <c r="AH56" s="6"/>
      <c r="AI56" s="6"/>
      <c r="AJ56" s="6"/>
      <c r="AL56" s="6"/>
      <c r="AM56" s="6"/>
      <c r="AN56" s="6"/>
      <c r="AO56" s="6"/>
      <c r="AP56" s="6"/>
      <c r="AQ56" s="6"/>
      <c r="AR56" s="6">
        <f>$D56</f>
        <v>15</v>
      </c>
      <c r="AS56" s="6"/>
      <c r="AT56" s="6"/>
      <c r="AU56" s="6"/>
    </row>
    <row r="57" spans="1:47" ht="15" customHeight="1" x14ac:dyDescent="0.3">
      <c r="A57" s="44">
        <v>284</v>
      </c>
      <c r="B57" s="44">
        <v>26</v>
      </c>
      <c r="C57" s="44"/>
      <c r="D57" s="44"/>
      <c r="E57" s="44">
        <v>1794</v>
      </c>
      <c r="F57" s="50">
        <v>3.2858796296296296E-2</v>
      </c>
      <c r="G57" s="43" t="s">
        <v>175</v>
      </c>
      <c r="H57" s="43" t="s">
        <v>620</v>
      </c>
      <c r="I57" s="44" t="s">
        <v>74</v>
      </c>
      <c r="J57" s="44" t="s">
        <v>27</v>
      </c>
      <c r="K57" s="44">
        <v>3</v>
      </c>
      <c r="L57" s="44" t="s">
        <v>35</v>
      </c>
      <c r="M57" s="6"/>
      <c r="N57" s="11"/>
      <c r="O57" s="11"/>
      <c r="P57" s="11"/>
      <c r="Q57" s="11"/>
      <c r="R57" s="6"/>
      <c r="T57" s="6"/>
      <c r="U57" s="6"/>
      <c r="V57" s="6"/>
      <c r="W57" s="6"/>
      <c r="X57" s="6"/>
      <c r="Y57" s="6"/>
      <c r="AA57" s="11"/>
      <c r="AB57" s="6"/>
      <c r="AC57" s="11"/>
      <c r="AD57" s="11"/>
      <c r="AE57" s="6"/>
      <c r="AF57" s="6"/>
      <c r="AG57" s="6"/>
      <c r="AH57" s="11"/>
      <c r="AI57" s="6"/>
      <c r="AJ57" s="11">
        <f>$B57</f>
        <v>26</v>
      </c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" customHeight="1" x14ac:dyDescent="0.3">
      <c r="A58" s="44">
        <v>286</v>
      </c>
      <c r="B58" s="44">
        <v>27</v>
      </c>
      <c r="C58" s="44"/>
      <c r="D58" s="44"/>
      <c r="E58" s="44">
        <v>1913</v>
      </c>
      <c r="F58" s="50">
        <v>3.2881944444444443E-2</v>
      </c>
      <c r="G58" s="43" t="s">
        <v>143</v>
      </c>
      <c r="H58" s="43" t="s">
        <v>621</v>
      </c>
      <c r="I58" s="44" t="s">
        <v>74</v>
      </c>
      <c r="J58" s="44" t="s">
        <v>22</v>
      </c>
      <c r="K58" s="44">
        <v>3</v>
      </c>
      <c r="L58" s="44" t="s">
        <v>35</v>
      </c>
      <c r="M58" s="6"/>
      <c r="N58" s="11"/>
      <c r="O58" s="11"/>
      <c r="P58" s="11"/>
      <c r="Q58" s="11"/>
      <c r="R58" s="6"/>
      <c r="T58" s="6"/>
      <c r="U58" s="6"/>
      <c r="V58" s="6"/>
      <c r="W58" s="6"/>
      <c r="X58" s="6"/>
      <c r="Y58" s="6"/>
      <c r="AA58" s="11"/>
      <c r="AB58" s="6"/>
      <c r="AC58" s="11"/>
      <c r="AD58" s="11"/>
      <c r="AE58" s="6"/>
      <c r="AF58" s="6"/>
      <c r="AG58" s="6"/>
      <c r="AH58" s="11"/>
      <c r="AI58" s="11">
        <f>$B58</f>
        <v>27</v>
      </c>
      <c r="AJ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" customHeight="1" x14ac:dyDescent="0.3">
      <c r="A59" s="44">
        <v>290</v>
      </c>
      <c r="B59" s="44">
        <v>28</v>
      </c>
      <c r="C59" s="44">
        <v>4</v>
      </c>
      <c r="D59" s="44">
        <v>18</v>
      </c>
      <c r="E59" s="44">
        <v>1659</v>
      </c>
      <c r="F59" s="50">
        <v>3.291666666666667E-2</v>
      </c>
      <c r="G59" s="43" t="s">
        <v>149</v>
      </c>
      <c r="H59" s="43" t="s">
        <v>150</v>
      </c>
      <c r="I59" s="44" t="s">
        <v>122</v>
      </c>
      <c r="J59" s="44" t="s">
        <v>37</v>
      </c>
      <c r="K59" s="44">
        <v>2</v>
      </c>
      <c r="L59" s="44" t="s">
        <v>35</v>
      </c>
      <c r="M59" s="6"/>
      <c r="N59" s="6">
        <f>$B59</f>
        <v>28</v>
      </c>
      <c r="O59" s="11"/>
      <c r="P59" s="6"/>
      <c r="Q59" s="11"/>
      <c r="R59" s="6"/>
      <c r="T59" s="6"/>
      <c r="U59" s="6">
        <f>$D59</f>
        <v>18</v>
      </c>
      <c r="V59" s="6"/>
      <c r="W59" s="6"/>
      <c r="X59" s="6"/>
      <c r="Y59" s="6"/>
      <c r="AA59" s="11"/>
      <c r="AB59" s="6"/>
      <c r="AC59" s="6"/>
      <c r="AD59" s="6"/>
      <c r="AE59" s="6"/>
      <c r="AF59" s="6"/>
      <c r="AG59" s="6"/>
      <c r="AH59" s="11"/>
      <c r="AI59" s="6"/>
      <c r="AJ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5" customHeight="1" x14ac:dyDescent="0.3">
      <c r="A60" s="44">
        <v>292</v>
      </c>
      <c r="B60" s="44">
        <v>29</v>
      </c>
      <c r="C60" s="44">
        <v>7</v>
      </c>
      <c r="D60" s="44">
        <v>19</v>
      </c>
      <c r="E60" s="44">
        <v>764</v>
      </c>
      <c r="F60" s="50">
        <v>3.2997685185185185E-2</v>
      </c>
      <c r="G60" s="43" t="s">
        <v>151</v>
      </c>
      <c r="H60" s="43" t="s">
        <v>152</v>
      </c>
      <c r="I60" s="44" t="s">
        <v>127</v>
      </c>
      <c r="J60" s="44" t="s">
        <v>40</v>
      </c>
      <c r="K60" s="44">
        <v>2</v>
      </c>
      <c r="L60" s="44" t="s">
        <v>35</v>
      </c>
      <c r="M60" s="11"/>
      <c r="N60" s="11"/>
      <c r="O60" s="6">
        <f>$B60</f>
        <v>29</v>
      </c>
      <c r="P60" s="6"/>
      <c r="Q60" s="6"/>
      <c r="R60" s="6"/>
      <c r="T60" s="6"/>
      <c r="U60" s="6"/>
      <c r="V60" s="6">
        <f>$D60</f>
        <v>19</v>
      </c>
      <c r="W60" s="6"/>
      <c r="X60" s="6"/>
      <c r="Y60" s="6"/>
      <c r="AA60" s="6"/>
      <c r="AB60" s="11"/>
      <c r="AC60" s="6"/>
      <c r="AD60" s="6"/>
      <c r="AE60" s="6"/>
      <c r="AF60" s="6"/>
      <c r="AG60" s="11"/>
      <c r="AH60" s="6"/>
      <c r="AI60" s="11"/>
      <c r="AJ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" customHeight="1" x14ac:dyDescent="0.3">
      <c r="A61" s="44">
        <v>294</v>
      </c>
      <c r="B61" s="44">
        <v>30</v>
      </c>
      <c r="C61" s="44">
        <v>8</v>
      </c>
      <c r="D61" s="44">
        <v>20</v>
      </c>
      <c r="E61" s="44">
        <v>1649</v>
      </c>
      <c r="F61" s="50">
        <v>3.3020833333333333E-2</v>
      </c>
      <c r="G61" s="43" t="s">
        <v>153</v>
      </c>
      <c r="H61" s="43" t="s">
        <v>154</v>
      </c>
      <c r="I61" s="44" t="s">
        <v>119</v>
      </c>
      <c r="J61" s="44" t="s">
        <v>37</v>
      </c>
      <c r="K61" s="44">
        <v>2</v>
      </c>
      <c r="L61" s="44" t="s">
        <v>35</v>
      </c>
      <c r="M61" s="6"/>
      <c r="N61" s="6">
        <f>$B61</f>
        <v>30</v>
      </c>
      <c r="O61" s="6"/>
      <c r="P61" s="6"/>
      <c r="Q61" s="6"/>
      <c r="R61" s="6"/>
      <c r="T61" s="6"/>
      <c r="U61" s="6">
        <f>$D61</f>
        <v>20</v>
      </c>
      <c r="V61" s="6"/>
      <c r="W61" s="6"/>
      <c r="X61" s="6"/>
      <c r="Y61" s="6"/>
      <c r="AA61" s="11"/>
      <c r="AB61" s="6"/>
      <c r="AC61" s="6"/>
      <c r="AD61" s="6"/>
      <c r="AE61" s="11"/>
      <c r="AF61" s="6"/>
      <c r="AG61" s="11"/>
      <c r="AH61" s="11"/>
      <c r="AI61" s="11"/>
      <c r="AJ61" s="11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5" customHeight="1" x14ac:dyDescent="0.3">
      <c r="A62" s="44">
        <v>297</v>
      </c>
      <c r="B62" s="44">
        <v>28</v>
      </c>
      <c r="C62" s="44">
        <v>3</v>
      </c>
      <c r="D62" s="44"/>
      <c r="E62" s="44">
        <v>1755</v>
      </c>
      <c r="F62" s="50">
        <v>3.304398148148148E-2</v>
      </c>
      <c r="G62" s="43" t="s">
        <v>651</v>
      </c>
      <c r="H62" s="43" t="s">
        <v>246</v>
      </c>
      <c r="I62" s="44" t="s">
        <v>412</v>
      </c>
      <c r="J62" s="44" t="s">
        <v>27</v>
      </c>
      <c r="K62" s="44">
        <v>3</v>
      </c>
      <c r="L62" s="44" t="s">
        <v>35</v>
      </c>
      <c r="M62" s="6"/>
      <c r="N62" s="11"/>
      <c r="O62" s="11"/>
      <c r="P62" s="11"/>
      <c r="Q62" s="11"/>
      <c r="R62" s="6"/>
      <c r="T62" s="6"/>
      <c r="U62" s="6"/>
      <c r="V62" s="6"/>
      <c r="W62" s="6"/>
      <c r="X62" s="6"/>
      <c r="Y62" s="6"/>
      <c r="AA62" s="11"/>
      <c r="AB62" s="6"/>
      <c r="AC62" s="11"/>
      <c r="AD62" s="11"/>
      <c r="AE62" s="6"/>
      <c r="AF62" s="6"/>
      <c r="AG62" s="6"/>
      <c r="AH62" s="11"/>
      <c r="AI62" s="6"/>
      <c r="AJ62" s="11">
        <f>$B62</f>
        <v>28</v>
      </c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5" customHeight="1" x14ac:dyDescent="0.3">
      <c r="A63" s="44">
        <v>299</v>
      </c>
      <c r="B63" s="44">
        <v>29</v>
      </c>
      <c r="C63" s="44"/>
      <c r="D63" s="44"/>
      <c r="E63" s="44">
        <v>1463</v>
      </c>
      <c r="F63" s="50">
        <v>3.3055555555555553E-2</v>
      </c>
      <c r="G63" s="43" t="s">
        <v>622</v>
      </c>
      <c r="H63" s="43" t="s">
        <v>623</v>
      </c>
      <c r="I63" s="44" t="s">
        <v>74</v>
      </c>
      <c r="J63" s="44" t="s">
        <v>34</v>
      </c>
      <c r="K63" s="44">
        <v>3</v>
      </c>
      <c r="L63" s="44" t="s">
        <v>35</v>
      </c>
      <c r="M63" s="6"/>
      <c r="N63" s="11"/>
      <c r="O63" s="11"/>
      <c r="P63" s="11"/>
      <c r="Q63" s="11"/>
      <c r="R63" s="6"/>
      <c r="T63" s="6"/>
      <c r="U63" s="6"/>
      <c r="V63" s="6"/>
      <c r="W63" s="6"/>
      <c r="X63" s="6"/>
      <c r="Y63" s="6"/>
      <c r="AA63" s="11"/>
      <c r="AB63" s="6"/>
      <c r="AC63" s="11"/>
      <c r="AD63" s="11"/>
      <c r="AE63" s="6"/>
      <c r="AF63" s="6"/>
      <c r="AG63" s="6"/>
      <c r="AH63" s="11">
        <f>$B63</f>
        <v>29</v>
      </c>
      <c r="AI63" s="6"/>
      <c r="AJ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" customHeight="1" x14ac:dyDescent="0.3">
      <c r="A64" s="44">
        <v>301</v>
      </c>
      <c r="B64" s="44">
        <v>31</v>
      </c>
      <c r="C64" s="44"/>
      <c r="D64" s="44"/>
      <c r="E64" s="44">
        <v>1359</v>
      </c>
      <c r="F64" s="50">
        <v>3.3090277777777774E-2</v>
      </c>
      <c r="G64" s="43" t="s">
        <v>94</v>
      </c>
      <c r="H64" s="43" t="s">
        <v>95</v>
      </c>
      <c r="I64" s="44" t="s">
        <v>74</v>
      </c>
      <c r="J64" s="44" t="s">
        <v>30</v>
      </c>
      <c r="K64" s="44">
        <v>2</v>
      </c>
      <c r="L64" s="44" t="s">
        <v>35</v>
      </c>
      <c r="M64" s="6">
        <f>$B64</f>
        <v>31</v>
      </c>
      <c r="N64" s="6"/>
      <c r="O64" s="11"/>
      <c r="P64" s="11"/>
      <c r="Q64" s="6"/>
      <c r="R64" s="11"/>
      <c r="T64" s="6"/>
      <c r="U64" s="6"/>
      <c r="V64" s="6"/>
      <c r="W64" s="6"/>
      <c r="X64" s="6"/>
      <c r="Y64" s="6"/>
      <c r="AA64" s="11"/>
      <c r="AB64" s="6"/>
      <c r="AC64" s="6"/>
      <c r="AD64" s="6"/>
      <c r="AE64" s="6"/>
      <c r="AF64" s="6"/>
      <c r="AG64" s="11"/>
      <c r="AH64" s="6"/>
      <c r="AI64" s="6"/>
      <c r="AJ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" customHeight="1" x14ac:dyDescent="0.3">
      <c r="A65" s="44">
        <v>302</v>
      </c>
      <c r="B65" s="44">
        <v>30</v>
      </c>
      <c r="C65" s="44">
        <v>8</v>
      </c>
      <c r="D65" s="44">
        <v>16</v>
      </c>
      <c r="E65" s="44">
        <v>1270</v>
      </c>
      <c r="F65" s="50">
        <v>3.3125000000000002E-2</v>
      </c>
      <c r="G65" s="43" t="s">
        <v>183</v>
      </c>
      <c r="H65" s="43" t="s">
        <v>680</v>
      </c>
      <c r="I65" s="44" t="s">
        <v>122</v>
      </c>
      <c r="J65" s="44" t="s">
        <v>20</v>
      </c>
      <c r="K65" s="44">
        <v>3</v>
      </c>
      <c r="L65" s="44" t="s">
        <v>35</v>
      </c>
      <c r="M65" s="6"/>
      <c r="N65" s="11"/>
      <c r="O65" s="11"/>
      <c r="P65" s="11"/>
      <c r="Q65" s="11"/>
      <c r="R65" s="6"/>
      <c r="T65" s="6"/>
      <c r="U65" s="6"/>
      <c r="V65" s="6"/>
      <c r="W65" s="6"/>
      <c r="X65" s="6"/>
      <c r="Y65" s="6"/>
      <c r="AA65" s="11"/>
      <c r="AB65" s="11">
        <f>$B65</f>
        <v>30</v>
      </c>
      <c r="AC65" s="11"/>
      <c r="AD65" s="11"/>
      <c r="AE65" s="6"/>
      <c r="AF65" s="6"/>
      <c r="AG65" s="6"/>
      <c r="AH65" s="11"/>
      <c r="AI65" s="6"/>
      <c r="AJ65" s="6"/>
      <c r="AL65" s="6"/>
      <c r="AM65" s="6">
        <f>$D65</f>
        <v>16</v>
      </c>
      <c r="AN65" s="6"/>
      <c r="AO65" s="6"/>
      <c r="AP65" s="6"/>
      <c r="AQ65" s="6"/>
      <c r="AR65" s="6"/>
      <c r="AS65" s="6"/>
      <c r="AT65" s="6"/>
      <c r="AU65" s="6"/>
    </row>
    <row r="66" spans="1:47" ht="15" customHeight="1" x14ac:dyDescent="0.3">
      <c r="A66" s="44">
        <v>305</v>
      </c>
      <c r="B66" s="44">
        <v>31</v>
      </c>
      <c r="C66" s="44">
        <v>9</v>
      </c>
      <c r="D66" s="44">
        <v>17</v>
      </c>
      <c r="E66" s="44">
        <v>1469</v>
      </c>
      <c r="F66" s="50">
        <v>3.3171296296296296E-2</v>
      </c>
      <c r="G66" s="43" t="s">
        <v>681</v>
      </c>
      <c r="H66" s="43" t="s">
        <v>682</v>
      </c>
      <c r="I66" s="44" t="s">
        <v>122</v>
      </c>
      <c r="J66" s="44" t="s">
        <v>34</v>
      </c>
      <c r="K66" s="44">
        <v>3</v>
      </c>
      <c r="L66" s="44" t="s">
        <v>35</v>
      </c>
      <c r="M66" s="6"/>
      <c r="N66" s="11"/>
      <c r="O66" s="11"/>
      <c r="P66" s="11"/>
      <c r="Q66" s="11"/>
      <c r="R66" s="6"/>
      <c r="T66" s="6"/>
      <c r="U66" s="6"/>
      <c r="V66" s="6"/>
      <c r="W66" s="6"/>
      <c r="X66" s="6"/>
      <c r="Y66" s="6"/>
      <c r="AA66" s="11"/>
      <c r="AB66" s="6"/>
      <c r="AC66" s="11"/>
      <c r="AD66" s="11"/>
      <c r="AE66" s="6"/>
      <c r="AF66" s="6"/>
      <c r="AG66" s="6"/>
      <c r="AH66" s="11">
        <f>$B66</f>
        <v>31</v>
      </c>
      <c r="AI66" s="6"/>
      <c r="AJ66" s="6"/>
      <c r="AL66" s="6"/>
      <c r="AM66" s="6"/>
      <c r="AN66" s="6"/>
      <c r="AO66" s="6"/>
      <c r="AP66" s="6"/>
      <c r="AQ66" s="6"/>
      <c r="AR66" s="6"/>
      <c r="AS66" s="6">
        <f>$D66</f>
        <v>17</v>
      </c>
      <c r="AT66" s="6"/>
      <c r="AU66" s="6"/>
    </row>
    <row r="67" spans="1:47" ht="15" customHeight="1" x14ac:dyDescent="0.3">
      <c r="A67" s="44">
        <v>313</v>
      </c>
      <c r="B67" s="44">
        <v>32</v>
      </c>
      <c r="C67" s="44"/>
      <c r="D67" s="44"/>
      <c r="E67" s="44">
        <v>1995</v>
      </c>
      <c r="F67" s="50">
        <v>3.3391203703703708E-2</v>
      </c>
      <c r="G67" s="43" t="s">
        <v>624</v>
      </c>
      <c r="H67" s="43" t="s">
        <v>269</v>
      </c>
      <c r="I67" s="44" t="s">
        <v>74</v>
      </c>
      <c r="J67" s="44" t="s">
        <v>41</v>
      </c>
      <c r="K67" s="44">
        <v>3</v>
      </c>
      <c r="L67" s="44" t="s">
        <v>35</v>
      </c>
      <c r="M67" s="6"/>
      <c r="N67" s="11"/>
      <c r="O67" s="11"/>
      <c r="P67" s="11"/>
      <c r="Q67" s="11"/>
      <c r="R67" s="6"/>
      <c r="T67" s="6"/>
      <c r="U67" s="6"/>
      <c r="V67" s="6"/>
      <c r="W67" s="6"/>
      <c r="X67" s="6"/>
      <c r="Y67" s="6"/>
      <c r="AA67" s="11"/>
      <c r="AB67" s="6"/>
      <c r="AC67" s="11">
        <f>$B67</f>
        <v>32</v>
      </c>
      <c r="AD67" s="11"/>
      <c r="AE67" s="6"/>
      <c r="AF67" s="6"/>
      <c r="AG67" s="6"/>
      <c r="AH67" s="11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" customHeight="1" x14ac:dyDescent="0.3">
      <c r="A68" s="44">
        <v>314</v>
      </c>
      <c r="B68" s="44">
        <v>32</v>
      </c>
      <c r="C68" s="44">
        <v>9</v>
      </c>
      <c r="D68" s="44">
        <v>21</v>
      </c>
      <c r="E68" s="44">
        <v>1650</v>
      </c>
      <c r="F68" s="50">
        <v>3.3437500000000002E-2</v>
      </c>
      <c r="G68" s="43" t="s">
        <v>155</v>
      </c>
      <c r="H68" s="43" t="s">
        <v>156</v>
      </c>
      <c r="I68" s="44" t="s">
        <v>119</v>
      </c>
      <c r="J68" s="44" t="s">
        <v>37</v>
      </c>
      <c r="K68" s="44">
        <v>2</v>
      </c>
      <c r="L68" s="44" t="s">
        <v>35</v>
      </c>
      <c r="M68" s="6"/>
      <c r="N68" s="6">
        <f>$B68</f>
        <v>32</v>
      </c>
      <c r="O68" s="6"/>
      <c r="P68" s="11"/>
      <c r="Q68" s="11"/>
      <c r="R68" s="6"/>
      <c r="T68" s="6"/>
      <c r="U68" s="6">
        <f>$D68</f>
        <v>21</v>
      </c>
      <c r="V68" s="6"/>
      <c r="W68" s="6"/>
      <c r="X68" s="6"/>
      <c r="Y68" s="6"/>
      <c r="AA68" s="6"/>
      <c r="AB68" s="6"/>
      <c r="AC68" s="6"/>
      <c r="AD68" s="6"/>
      <c r="AE68" s="6"/>
      <c r="AF68" s="6"/>
      <c r="AG68" s="6"/>
      <c r="AH68" s="11"/>
      <c r="AI68" s="11"/>
      <c r="AJ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5" customHeight="1" x14ac:dyDescent="0.3">
      <c r="A69" s="44">
        <v>315</v>
      </c>
      <c r="B69" s="44">
        <v>33</v>
      </c>
      <c r="C69" s="44">
        <v>8</v>
      </c>
      <c r="D69" s="44">
        <v>22</v>
      </c>
      <c r="E69" s="44">
        <v>1335</v>
      </c>
      <c r="F69" s="50">
        <v>3.3437500000000002E-2</v>
      </c>
      <c r="G69" s="43" t="s">
        <v>100</v>
      </c>
      <c r="H69" s="43" t="s">
        <v>157</v>
      </c>
      <c r="I69" s="44" t="s">
        <v>127</v>
      </c>
      <c r="J69" s="44" t="s">
        <v>30</v>
      </c>
      <c r="K69" s="44">
        <v>2</v>
      </c>
      <c r="L69" s="44" t="s">
        <v>35</v>
      </c>
      <c r="M69" s="6">
        <f>$B69</f>
        <v>33</v>
      </c>
      <c r="N69" s="6"/>
      <c r="O69" s="11"/>
      <c r="P69" s="6"/>
      <c r="Q69" s="6"/>
      <c r="R69" s="6"/>
      <c r="T69" s="6">
        <f>$D69</f>
        <v>22</v>
      </c>
      <c r="U69" s="6"/>
      <c r="V69" s="6"/>
      <c r="W69" s="6"/>
      <c r="X69" s="6"/>
      <c r="Y69" s="6"/>
      <c r="AA69" s="11"/>
      <c r="AB69" s="6"/>
      <c r="AC69" s="6"/>
      <c r="AD69" s="6"/>
      <c r="AE69" s="11"/>
      <c r="AF69" s="6"/>
      <c r="AG69" s="11"/>
      <c r="AH69" s="11"/>
      <c r="AI69" s="11"/>
      <c r="AJ69" s="11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" customHeight="1" x14ac:dyDescent="0.3">
      <c r="A70" s="44">
        <v>316</v>
      </c>
      <c r="B70" s="44">
        <v>34</v>
      </c>
      <c r="C70" s="44">
        <v>9</v>
      </c>
      <c r="D70" s="44">
        <v>23</v>
      </c>
      <c r="E70" s="44">
        <v>881</v>
      </c>
      <c r="F70" s="50">
        <v>3.3483796296296296E-2</v>
      </c>
      <c r="G70" s="43" t="s">
        <v>115</v>
      </c>
      <c r="H70" s="43" t="s">
        <v>158</v>
      </c>
      <c r="I70" s="44" t="s">
        <v>127</v>
      </c>
      <c r="J70" s="44" t="s">
        <v>39</v>
      </c>
      <c r="K70" s="44">
        <v>2</v>
      </c>
      <c r="L70" s="44" t="s">
        <v>35</v>
      </c>
      <c r="M70" s="6"/>
      <c r="N70" s="6"/>
      <c r="O70" s="11"/>
      <c r="P70" s="11"/>
      <c r="Q70" s="6"/>
      <c r="R70" s="6">
        <f>$B70</f>
        <v>34</v>
      </c>
      <c r="T70" s="6"/>
      <c r="U70" s="6"/>
      <c r="V70" s="6"/>
      <c r="W70" s="6"/>
      <c r="X70" s="6"/>
      <c r="Y70" s="6">
        <f>$D70</f>
        <v>23</v>
      </c>
      <c r="AA70" s="6"/>
      <c r="AB70" s="6"/>
      <c r="AC70" s="6"/>
      <c r="AD70" s="6"/>
      <c r="AE70" s="6"/>
      <c r="AF70" s="6"/>
      <c r="AG70" s="11"/>
      <c r="AH70" s="11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" customHeight="1" x14ac:dyDescent="0.3">
      <c r="A71" s="44">
        <v>317</v>
      </c>
      <c r="B71" s="44">
        <v>35</v>
      </c>
      <c r="C71" s="44">
        <v>5</v>
      </c>
      <c r="D71" s="44">
        <v>24</v>
      </c>
      <c r="E71" s="44">
        <v>1137</v>
      </c>
      <c r="F71" s="50">
        <v>3.3483796296296296E-2</v>
      </c>
      <c r="G71" s="43" t="s">
        <v>159</v>
      </c>
      <c r="H71" s="43" t="s">
        <v>160</v>
      </c>
      <c r="I71" s="44" t="s">
        <v>122</v>
      </c>
      <c r="J71" s="44" t="s">
        <v>32</v>
      </c>
      <c r="K71" s="44">
        <v>2</v>
      </c>
      <c r="L71" s="44" t="s">
        <v>35</v>
      </c>
      <c r="M71" s="11"/>
      <c r="N71" s="11"/>
      <c r="O71" s="6"/>
      <c r="P71" s="6"/>
      <c r="Q71" s="6">
        <f>$B71</f>
        <v>35</v>
      </c>
      <c r="R71" s="6"/>
      <c r="T71" s="6"/>
      <c r="U71" s="6"/>
      <c r="V71" s="6"/>
      <c r="W71" s="6"/>
      <c r="X71" s="6">
        <f>$D71</f>
        <v>24</v>
      </c>
      <c r="Y71" s="6"/>
      <c r="AA71" s="6"/>
      <c r="AB71" s="11"/>
      <c r="AC71" s="6"/>
      <c r="AD71" s="6"/>
      <c r="AE71" s="6"/>
      <c r="AF71" s="6"/>
      <c r="AG71" s="11"/>
      <c r="AH71" s="6"/>
      <c r="AI71" s="6"/>
      <c r="AJ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" customHeight="1" x14ac:dyDescent="0.3">
      <c r="A72" s="44">
        <v>319</v>
      </c>
      <c r="B72" s="44">
        <v>36</v>
      </c>
      <c r="C72" s="44"/>
      <c r="D72" s="44"/>
      <c r="E72" s="44">
        <v>1559</v>
      </c>
      <c r="F72" s="50">
        <v>3.3599537037037032E-2</v>
      </c>
      <c r="G72" s="43" t="s">
        <v>96</v>
      </c>
      <c r="H72" s="43" t="s">
        <v>97</v>
      </c>
      <c r="I72" s="44" t="s">
        <v>74</v>
      </c>
      <c r="J72" s="44" t="s">
        <v>23</v>
      </c>
      <c r="K72" s="44">
        <v>2</v>
      </c>
      <c r="L72" s="44" t="s">
        <v>35</v>
      </c>
      <c r="M72" s="11"/>
      <c r="N72" s="11"/>
      <c r="O72" s="11"/>
      <c r="P72" s="6">
        <f>$B72</f>
        <v>36</v>
      </c>
      <c r="Q72" s="11"/>
      <c r="R72" s="6"/>
      <c r="T72" s="6"/>
      <c r="U72" s="6"/>
      <c r="V72" s="6"/>
      <c r="W72" s="6"/>
      <c r="X72" s="6"/>
      <c r="Y72" s="6"/>
      <c r="AA72" s="6"/>
      <c r="AB72" s="6"/>
      <c r="AC72" s="6"/>
      <c r="AD72" s="6"/>
      <c r="AE72" s="6"/>
      <c r="AF72" s="6"/>
      <c r="AG72" s="6"/>
      <c r="AH72" s="11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" customHeight="1" x14ac:dyDescent="0.3">
      <c r="A73" s="44">
        <v>320</v>
      </c>
      <c r="B73" s="44">
        <v>37</v>
      </c>
      <c r="C73" s="44">
        <v>6</v>
      </c>
      <c r="D73" s="44">
        <v>25</v>
      </c>
      <c r="E73" s="44">
        <v>1354</v>
      </c>
      <c r="F73" s="50">
        <v>3.3622685185185186E-2</v>
      </c>
      <c r="G73" s="43" t="s">
        <v>161</v>
      </c>
      <c r="H73" s="43" t="s">
        <v>162</v>
      </c>
      <c r="I73" s="44" t="s">
        <v>122</v>
      </c>
      <c r="J73" s="44" t="s">
        <v>30</v>
      </c>
      <c r="K73" s="44">
        <v>2</v>
      </c>
      <c r="L73" s="44" t="s">
        <v>35</v>
      </c>
      <c r="M73" s="6">
        <f>$B73</f>
        <v>37</v>
      </c>
      <c r="N73" s="11"/>
      <c r="O73" s="11"/>
      <c r="P73" s="11"/>
      <c r="Q73" s="11"/>
      <c r="R73" s="6"/>
      <c r="T73" s="6">
        <f>$D73</f>
        <v>25</v>
      </c>
      <c r="U73" s="6"/>
      <c r="V73" s="6"/>
      <c r="W73" s="6"/>
      <c r="X73" s="6"/>
      <c r="Y73" s="6"/>
      <c r="AA73" s="11"/>
      <c r="AB73" s="6"/>
      <c r="AC73" s="6"/>
      <c r="AD73" s="6"/>
      <c r="AE73" s="6"/>
      <c r="AF73" s="6"/>
      <c r="AG73" s="6"/>
      <c r="AH73" s="6"/>
      <c r="AI73" s="6"/>
      <c r="AJ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" customHeight="1" x14ac:dyDescent="0.3">
      <c r="A74" s="44">
        <v>321</v>
      </c>
      <c r="B74" s="44">
        <v>38</v>
      </c>
      <c r="C74" s="44">
        <v>7</v>
      </c>
      <c r="D74" s="44">
        <v>26</v>
      </c>
      <c r="E74" s="44">
        <v>726</v>
      </c>
      <c r="F74" s="50">
        <v>3.3657407407407407E-2</v>
      </c>
      <c r="G74" s="43" t="s">
        <v>163</v>
      </c>
      <c r="H74" s="43" t="s">
        <v>164</v>
      </c>
      <c r="I74" s="44" t="s">
        <v>122</v>
      </c>
      <c r="J74" s="44" t="s">
        <v>40</v>
      </c>
      <c r="K74" s="44">
        <v>2</v>
      </c>
      <c r="L74" s="44" t="s">
        <v>35</v>
      </c>
      <c r="M74" s="11"/>
      <c r="N74" s="11"/>
      <c r="O74" s="6">
        <f>$B74</f>
        <v>38</v>
      </c>
      <c r="P74" s="11"/>
      <c r="Q74" s="11"/>
      <c r="R74" s="6"/>
      <c r="T74" s="6"/>
      <c r="U74" s="6"/>
      <c r="V74" s="6">
        <f>$D74</f>
        <v>26</v>
      </c>
      <c r="W74" s="6"/>
      <c r="X74" s="6"/>
      <c r="Y74" s="6"/>
      <c r="AA74" s="6"/>
      <c r="AB74" s="11"/>
      <c r="AC74" s="11"/>
      <c r="AD74" s="11"/>
      <c r="AE74" s="6"/>
      <c r="AF74" s="6"/>
      <c r="AG74" s="11"/>
      <c r="AH74" s="6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" customHeight="1" x14ac:dyDescent="0.3">
      <c r="A75" s="44">
        <v>322</v>
      </c>
      <c r="B75" s="44">
        <v>39</v>
      </c>
      <c r="C75" s="44"/>
      <c r="D75" s="44"/>
      <c r="E75" s="44">
        <v>1338</v>
      </c>
      <c r="F75" s="50">
        <v>3.3657407407407407E-2</v>
      </c>
      <c r="G75" s="43" t="s">
        <v>98</v>
      </c>
      <c r="H75" s="43" t="s">
        <v>99</v>
      </c>
      <c r="I75" s="44" t="s">
        <v>74</v>
      </c>
      <c r="J75" s="44" t="s">
        <v>30</v>
      </c>
      <c r="K75" s="44">
        <v>2</v>
      </c>
      <c r="L75" s="44" t="s">
        <v>35</v>
      </c>
      <c r="M75" s="6">
        <f>$B75</f>
        <v>39</v>
      </c>
      <c r="N75" s="11"/>
      <c r="O75" s="11"/>
      <c r="P75" s="6"/>
      <c r="Q75" s="6"/>
      <c r="R75" s="6"/>
      <c r="T75" s="6"/>
      <c r="U75" s="6"/>
      <c r="V75" s="6"/>
      <c r="W75" s="6"/>
      <c r="X75" s="6"/>
      <c r="Y75" s="6"/>
      <c r="AA75" s="6"/>
      <c r="AB75" s="11"/>
      <c r="AC75" s="6"/>
      <c r="AD75" s="6"/>
      <c r="AE75" s="11"/>
      <c r="AF75" s="6"/>
      <c r="AG75" s="6"/>
      <c r="AH75" s="11"/>
      <c r="AI75" s="6"/>
      <c r="AJ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" customHeight="1" x14ac:dyDescent="0.3">
      <c r="A76" s="44">
        <v>324</v>
      </c>
      <c r="B76" s="44">
        <v>40</v>
      </c>
      <c r="C76" s="44">
        <v>8</v>
      </c>
      <c r="D76" s="44">
        <v>27</v>
      </c>
      <c r="E76" s="44">
        <v>1641</v>
      </c>
      <c r="F76" s="50">
        <v>3.3703703703703701E-2</v>
      </c>
      <c r="G76" s="43" t="s">
        <v>165</v>
      </c>
      <c r="H76" s="43" t="s">
        <v>166</v>
      </c>
      <c r="I76" s="44" t="s">
        <v>122</v>
      </c>
      <c r="J76" s="44" t="s">
        <v>37</v>
      </c>
      <c r="K76" s="44">
        <v>2</v>
      </c>
      <c r="L76" s="44" t="s">
        <v>35</v>
      </c>
      <c r="M76" s="6"/>
      <c r="N76" s="6">
        <f>$B76</f>
        <v>40</v>
      </c>
      <c r="O76" s="6"/>
      <c r="P76" s="6"/>
      <c r="Q76" s="6"/>
      <c r="R76" s="11"/>
      <c r="T76" s="6"/>
      <c r="U76" s="6">
        <f>$D76</f>
        <v>27</v>
      </c>
      <c r="V76" s="6"/>
      <c r="W76" s="6"/>
      <c r="X76" s="6"/>
      <c r="Y76" s="6"/>
      <c r="AA76" s="6"/>
      <c r="AB76" s="11"/>
      <c r="AC76" s="11"/>
      <c r="AD76" s="11"/>
      <c r="AE76" s="6"/>
      <c r="AF76" s="6"/>
      <c r="AG76" s="6"/>
      <c r="AH76" s="6"/>
      <c r="AI76" s="6"/>
      <c r="AJ76" s="6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5" customHeight="1" x14ac:dyDescent="0.3">
      <c r="A77" s="44">
        <v>325</v>
      </c>
      <c r="B77" s="44">
        <v>33</v>
      </c>
      <c r="C77" s="44">
        <v>2</v>
      </c>
      <c r="D77" s="44">
        <v>18</v>
      </c>
      <c r="E77" s="44">
        <v>1273</v>
      </c>
      <c r="F77" s="50">
        <v>3.3726851851851855E-2</v>
      </c>
      <c r="G77" s="43" t="s">
        <v>683</v>
      </c>
      <c r="H77" s="43" t="s">
        <v>404</v>
      </c>
      <c r="I77" s="44" t="s">
        <v>127</v>
      </c>
      <c r="J77" s="44" t="s">
        <v>20</v>
      </c>
      <c r="K77" s="44">
        <v>3</v>
      </c>
      <c r="L77" s="44" t="s">
        <v>35</v>
      </c>
      <c r="M77" s="6"/>
      <c r="N77" s="11"/>
      <c r="O77" s="11"/>
      <c r="P77" s="11"/>
      <c r="Q77" s="11"/>
      <c r="R77" s="6"/>
      <c r="T77" s="6"/>
      <c r="U77" s="6"/>
      <c r="V77" s="6"/>
      <c r="W77" s="6"/>
      <c r="X77" s="6"/>
      <c r="Y77" s="6"/>
      <c r="AA77" s="11"/>
      <c r="AB77" s="11">
        <f>$B77</f>
        <v>33</v>
      </c>
      <c r="AC77" s="11"/>
      <c r="AD77" s="11"/>
      <c r="AE77" s="6"/>
      <c r="AF77" s="6"/>
      <c r="AG77" s="6"/>
      <c r="AH77" s="11"/>
      <c r="AI77" s="6"/>
      <c r="AJ77" s="6"/>
      <c r="AL77" s="6"/>
      <c r="AM77" s="6">
        <f>$D77</f>
        <v>18</v>
      </c>
      <c r="AN77" s="6"/>
      <c r="AO77" s="6"/>
      <c r="AP77" s="6"/>
      <c r="AQ77" s="6"/>
      <c r="AR77" s="6"/>
      <c r="AS77" s="6"/>
      <c r="AT77" s="6"/>
      <c r="AU77" s="6"/>
    </row>
    <row r="78" spans="1:47" ht="15" customHeight="1" x14ac:dyDescent="0.3">
      <c r="A78" s="44">
        <v>327</v>
      </c>
      <c r="B78" s="44">
        <v>41</v>
      </c>
      <c r="C78" s="44"/>
      <c r="D78" s="44"/>
      <c r="E78" s="44">
        <v>1343</v>
      </c>
      <c r="F78" s="50">
        <v>3.3749999999999995E-2</v>
      </c>
      <c r="G78" s="43" t="s">
        <v>100</v>
      </c>
      <c r="H78" s="43" t="s">
        <v>101</v>
      </c>
      <c r="I78" s="44" t="s">
        <v>74</v>
      </c>
      <c r="J78" s="44" t="s">
        <v>30</v>
      </c>
      <c r="K78" s="44">
        <v>2</v>
      </c>
      <c r="L78" s="44" t="s">
        <v>35</v>
      </c>
      <c r="M78" s="6">
        <f>$B78</f>
        <v>41</v>
      </c>
      <c r="N78" s="6"/>
      <c r="O78" s="11"/>
      <c r="P78" s="6"/>
      <c r="Q78" s="6"/>
      <c r="R78" s="6"/>
      <c r="T78" s="6"/>
      <c r="U78" s="6"/>
      <c r="V78" s="6"/>
      <c r="W78" s="6"/>
      <c r="X78" s="6"/>
      <c r="Y78" s="6"/>
      <c r="AA78" s="6"/>
      <c r="AB78" s="11"/>
      <c r="AC78" s="11"/>
      <c r="AD78" s="11"/>
      <c r="AE78" s="6"/>
      <c r="AF78" s="6"/>
      <c r="AG78" s="11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" customHeight="1" x14ac:dyDescent="0.3">
      <c r="A79" s="44">
        <v>328</v>
      </c>
      <c r="B79" s="44">
        <v>42</v>
      </c>
      <c r="C79" s="44">
        <v>9</v>
      </c>
      <c r="D79" s="44">
        <v>28</v>
      </c>
      <c r="E79" s="44">
        <v>842</v>
      </c>
      <c r="F79" s="50">
        <v>3.3761574074074076E-2</v>
      </c>
      <c r="G79" s="43" t="s">
        <v>159</v>
      </c>
      <c r="H79" s="43" t="s">
        <v>167</v>
      </c>
      <c r="I79" s="44" t="s">
        <v>122</v>
      </c>
      <c r="J79" s="44" t="s">
        <v>39</v>
      </c>
      <c r="K79" s="44">
        <v>2</v>
      </c>
      <c r="L79" s="44" t="s">
        <v>35</v>
      </c>
      <c r="M79" s="11"/>
      <c r="N79" s="11"/>
      <c r="O79" s="6"/>
      <c r="P79" s="6"/>
      <c r="Q79" s="6"/>
      <c r="R79" s="6">
        <f>$B79</f>
        <v>42</v>
      </c>
      <c r="T79" s="6"/>
      <c r="U79" s="6"/>
      <c r="V79" s="6"/>
      <c r="W79" s="6"/>
      <c r="X79" s="6"/>
      <c r="Y79" s="6">
        <f>$D79</f>
        <v>28</v>
      </c>
      <c r="AA79" s="6"/>
      <c r="AB79" s="11"/>
      <c r="AC79" s="6"/>
      <c r="AD79" s="6"/>
      <c r="AE79" s="6"/>
      <c r="AF79" s="6"/>
      <c r="AG79" s="6"/>
      <c r="AH79" s="11"/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" customHeight="1" x14ac:dyDescent="0.3">
      <c r="A80" s="44">
        <v>331</v>
      </c>
      <c r="B80" s="44">
        <v>34</v>
      </c>
      <c r="C80" s="44">
        <v>10</v>
      </c>
      <c r="D80" s="44">
        <v>19</v>
      </c>
      <c r="E80" s="44">
        <v>1701</v>
      </c>
      <c r="F80" s="50">
        <v>3.3865740740740745E-2</v>
      </c>
      <c r="G80" s="43" t="s">
        <v>684</v>
      </c>
      <c r="H80" s="43" t="s">
        <v>685</v>
      </c>
      <c r="I80" s="44" t="s">
        <v>122</v>
      </c>
      <c r="J80" s="44" t="s">
        <v>21</v>
      </c>
      <c r="K80" s="44">
        <v>3</v>
      </c>
      <c r="L80" s="44" t="s">
        <v>35</v>
      </c>
      <c r="M80" s="6"/>
      <c r="N80" s="11"/>
      <c r="O80" s="11"/>
      <c r="P80" s="11"/>
      <c r="Q80" s="11"/>
      <c r="R80" s="6"/>
      <c r="T80" s="6"/>
      <c r="U80" s="6"/>
      <c r="V80" s="6"/>
      <c r="W80" s="6"/>
      <c r="X80" s="6"/>
      <c r="Y80" s="6"/>
      <c r="AA80" s="11"/>
      <c r="AB80" s="6"/>
      <c r="AC80" s="11"/>
      <c r="AD80" s="11">
        <f>$B80</f>
        <v>34</v>
      </c>
      <c r="AE80" s="6"/>
      <c r="AF80" s="6"/>
      <c r="AG80" s="6"/>
      <c r="AH80" s="11"/>
      <c r="AI80" s="6"/>
      <c r="AJ80" s="6"/>
      <c r="AL80" s="6"/>
      <c r="AM80" s="6"/>
      <c r="AN80" s="6"/>
      <c r="AO80" s="6">
        <f>$D80</f>
        <v>19</v>
      </c>
      <c r="AP80" s="6"/>
      <c r="AQ80" s="6"/>
      <c r="AR80" s="6"/>
      <c r="AS80" s="6"/>
      <c r="AT80" s="6"/>
      <c r="AU80" s="6"/>
    </row>
    <row r="81" spans="1:47" ht="15" customHeight="1" x14ac:dyDescent="0.3">
      <c r="A81" s="44">
        <v>333</v>
      </c>
      <c r="B81" s="44">
        <v>35</v>
      </c>
      <c r="C81" s="44"/>
      <c r="D81" s="44"/>
      <c r="E81" s="44">
        <v>1768</v>
      </c>
      <c r="F81" s="50">
        <v>3.3888888888888885E-2</v>
      </c>
      <c r="G81" s="43" t="s">
        <v>625</v>
      </c>
      <c r="H81" s="43" t="s">
        <v>626</v>
      </c>
      <c r="I81" s="44" t="s">
        <v>74</v>
      </c>
      <c r="J81" s="44" t="s">
        <v>27</v>
      </c>
      <c r="K81" s="44">
        <v>3</v>
      </c>
      <c r="L81" s="44" t="s">
        <v>35</v>
      </c>
      <c r="M81" s="6"/>
      <c r="N81" s="11"/>
      <c r="O81" s="11"/>
      <c r="P81" s="11"/>
      <c r="Q81" s="11"/>
      <c r="R81" s="6"/>
      <c r="T81" s="6"/>
      <c r="U81" s="6"/>
      <c r="V81" s="6"/>
      <c r="W81" s="6"/>
      <c r="X81" s="6"/>
      <c r="Y81" s="6"/>
      <c r="AA81" s="11"/>
      <c r="AB81" s="6"/>
      <c r="AC81" s="11"/>
      <c r="AD81" s="11"/>
      <c r="AE81" s="6"/>
      <c r="AF81" s="6"/>
      <c r="AG81" s="6"/>
      <c r="AH81" s="11"/>
      <c r="AI81" s="6"/>
      <c r="AJ81" s="11">
        <f>$B81</f>
        <v>35</v>
      </c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" customHeight="1" x14ac:dyDescent="0.3">
      <c r="A82" s="44">
        <v>334</v>
      </c>
      <c r="B82" s="44">
        <v>36</v>
      </c>
      <c r="C82" s="44">
        <v>4</v>
      </c>
      <c r="D82" s="44"/>
      <c r="E82" s="44">
        <v>1235</v>
      </c>
      <c r="F82" s="50">
        <v>3.3900462962962966E-2</v>
      </c>
      <c r="G82" s="43" t="s">
        <v>652</v>
      </c>
      <c r="H82" s="43" t="s">
        <v>260</v>
      </c>
      <c r="I82" s="44" t="s">
        <v>412</v>
      </c>
      <c r="J82" s="44" t="s">
        <v>20</v>
      </c>
      <c r="K82" s="44">
        <v>3</v>
      </c>
      <c r="L82" s="44" t="s">
        <v>35</v>
      </c>
      <c r="M82" s="6"/>
      <c r="N82" s="11"/>
      <c r="O82" s="11"/>
      <c r="P82" s="11"/>
      <c r="Q82" s="11"/>
      <c r="R82" s="6"/>
      <c r="T82" s="6"/>
      <c r="U82" s="6"/>
      <c r="V82" s="6"/>
      <c r="W82" s="6"/>
      <c r="X82" s="6"/>
      <c r="Y82" s="6"/>
      <c r="AA82" s="11"/>
      <c r="AB82" s="11">
        <f>$B82</f>
        <v>36</v>
      </c>
      <c r="AC82" s="11"/>
      <c r="AD82" s="11"/>
      <c r="AE82" s="6"/>
      <c r="AF82" s="6"/>
      <c r="AG82" s="6"/>
      <c r="AH82" s="11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" customHeight="1" x14ac:dyDescent="0.3">
      <c r="A83" s="44">
        <v>337</v>
      </c>
      <c r="B83" s="44">
        <v>43</v>
      </c>
      <c r="C83" s="44"/>
      <c r="D83" s="44"/>
      <c r="E83" s="44">
        <v>1120</v>
      </c>
      <c r="F83" s="50">
        <v>3.3923611111111113E-2</v>
      </c>
      <c r="G83" s="43" t="s">
        <v>102</v>
      </c>
      <c r="H83" s="43" t="s">
        <v>103</v>
      </c>
      <c r="I83" s="44" t="s">
        <v>74</v>
      </c>
      <c r="J83" s="44" t="s">
        <v>32</v>
      </c>
      <c r="K83" s="44">
        <v>2</v>
      </c>
      <c r="L83" s="44" t="s">
        <v>35</v>
      </c>
      <c r="M83" s="6"/>
      <c r="N83" s="6"/>
      <c r="O83" s="11"/>
      <c r="P83" s="11"/>
      <c r="Q83" s="6">
        <f>$B83</f>
        <v>43</v>
      </c>
      <c r="R83" s="11"/>
      <c r="T83" s="6"/>
      <c r="U83" s="6"/>
      <c r="V83" s="6"/>
      <c r="W83" s="6"/>
      <c r="X83" s="6"/>
      <c r="Y83" s="6"/>
      <c r="AA83" s="6"/>
      <c r="AB83" s="11"/>
      <c r="AC83" s="6"/>
      <c r="AD83" s="6"/>
      <c r="AE83" s="6"/>
      <c r="AF83" s="6"/>
      <c r="AG83" s="6"/>
      <c r="AH83" s="6"/>
      <c r="AI83" s="6"/>
      <c r="AJ83" s="11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" customHeight="1" x14ac:dyDescent="0.3">
      <c r="A84" s="44">
        <v>338</v>
      </c>
      <c r="B84" s="44">
        <v>44</v>
      </c>
      <c r="C84" s="44">
        <v>10</v>
      </c>
      <c r="D84" s="44">
        <v>29</v>
      </c>
      <c r="E84" s="44">
        <v>2022</v>
      </c>
      <c r="F84" s="50">
        <v>3.3935185185185186E-2</v>
      </c>
      <c r="G84" s="43" t="s">
        <v>88</v>
      </c>
      <c r="H84" s="43" t="s">
        <v>168</v>
      </c>
      <c r="I84" s="44" t="s">
        <v>119</v>
      </c>
      <c r="J84" s="44" t="s">
        <v>23</v>
      </c>
      <c r="K84" s="44">
        <v>2</v>
      </c>
      <c r="L84" s="44" t="s">
        <v>35</v>
      </c>
      <c r="M84" s="11"/>
      <c r="N84" s="11"/>
      <c r="O84" s="6"/>
      <c r="P84" s="6">
        <f>$B84</f>
        <v>44</v>
      </c>
      <c r="Q84" s="6"/>
      <c r="R84" s="6"/>
      <c r="T84" s="6"/>
      <c r="U84" s="6"/>
      <c r="V84" s="6"/>
      <c r="W84" s="6">
        <f>$D84</f>
        <v>29</v>
      </c>
      <c r="X84" s="6"/>
      <c r="Y84" s="6"/>
      <c r="AA84" s="6"/>
      <c r="AB84" s="6"/>
      <c r="AC84" s="6"/>
      <c r="AD84" s="6"/>
      <c r="AE84" s="6"/>
      <c r="AF84" s="6"/>
      <c r="AG84" s="6"/>
      <c r="AH84" s="11"/>
      <c r="AI84" s="6"/>
      <c r="AJ84" s="11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" customHeight="1" x14ac:dyDescent="0.3">
      <c r="A85" s="44">
        <v>339</v>
      </c>
      <c r="B85" s="44">
        <v>45</v>
      </c>
      <c r="C85" s="44">
        <v>11</v>
      </c>
      <c r="D85" s="44">
        <v>30</v>
      </c>
      <c r="E85" s="44">
        <v>747</v>
      </c>
      <c r="F85" s="50">
        <v>3.3935185185185186E-2</v>
      </c>
      <c r="G85" s="43" t="s">
        <v>169</v>
      </c>
      <c r="H85" s="43" t="s">
        <v>170</v>
      </c>
      <c r="I85" s="44" t="s">
        <v>119</v>
      </c>
      <c r="J85" s="44" t="s">
        <v>40</v>
      </c>
      <c r="K85" s="44">
        <v>2</v>
      </c>
      <c r="L85" s="44" t="s">
        <v>35</v>
      </c>
      <c r="M85" s="6"/>
      <c r="N85" s="11"/>
      <c r="O85" s="6">
        <f>$B85</f>
        <v>45</v>
      </c>
      <c r="P85" s="6"/>
      <c r="Q85" s="11"/>
      <c r="R85" s="11"/>
      <c r="T85" s="6"/>
      <c r="U85" s="6"/>
      <c r="V85" s="6">
        <f>$D85</f>
        <v>30</v>
      </c>
      <c r="W85" s="6"/>
      <c r="X85" s="6"/>
      <c r="Y85" s="6"/>
      <c r="AA85" s="6"/>
      <c r="AB85" s="6"/>
      <c r="AC85" s="6"/>
      <c r="AD85" s="6"/>
      <c r="AE85" s="6"/>
      <c r="AF85" s="6"/>
      <c r="AG85" s="11"/>
      <c r="AH85" s="6"/>
      <c r="AI85" s="11"/>
      <c r="AJ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" customHeight="1" x14ac:dyDescent="0.3">
      <c r="A86" s="44">
        <v>342</v>
      </c>
      <c r="B86" s="44">
        <v>37</v>
      </c>
      <c r="C86" s="44">
        <v>8</v>
      </c>
      <c r="D86" s="44">
        <v>20</v>
      </c>
      <c r="E86" s="44">
        <v>1896</v>
      </c>
      <c r="F86" s="50">
        <v>3.412037037037037E-2</v>
      </c>
      <c r="G86" s="43" t="s">
        <v>686</v>
      </c>
      <c r="H86" s="43" t="s">
        <v>339</v>
      </c>
      <c r="I86" s="44" t="s">
        <v>119</v>
      </c>
      <c r="J86" s="44" t="s">
        <v>24</v>
      </c>
      <c r="K86" s="44">
        <v>3</v>
      </c>
      <c r="L86" s="44" t="s">
        <v>35</v>
      </c>
      <c r="M86" s="6"/>
      <c r="N86" s="11"/>
      <c r="O86" s="11"/>
      <c r="P86" s="11"/>
      <c r="Q86" s="11"/>
      <c r="R86" s="6"/>
      <c r="T86" s="6"/>
      <c r="U86" s="6"/>
      <c r="V86" s="6"/>
      <c r="W86" s="6"/>
      <c r="X86" s="6"/>
      <c r="Y86" s="6"/>
      <c r="AA86" s="11"/>
      <c r="AB86" s="6"/>
      <c r="AC86" s="11"/>
      <c r="AD86" s="11"/>
      <c r="AE86" s="11">
        <f>$B86</f>
        <v>37</v>
      </c>
      <c r="AF86" s="6"/>
      <c r="AG86" s="6"/>
      <c r="AH86" s="11"/>
      <c r="AI86" s="6"/>
      <c r="AJ86" s="6"/>
      <c r="AL86" s="6"/>
      <c r="AM86" s="6"/>
      <c r="AN86" s="6"/>
      <c r="AO86" s="6"/>
      <c r="AP86" s="6">
        <f>$D86</f>
        <v>20</v>
      </c>
      <c r="AQ86" s="6"/>
      <c r="AR86" s="6"/>
      <c r="AS86" s="6"/>
      <c r="AT86" s="6"/>
      <c r="AU86" s="6"/>
    </row>
    <row r="87" spans="1:47" ht="15" customHeight="1" x14ac:dyDescent="0.3">
      <c r="A87" s="44">
        <v>345</v>
      </c>
      <c r="B87" s="44">
        <v>46</v>
      </c>
      <c r="C87" s="44">
        <v>10</v>
      </c>
      <c r="D87" s="44">
        <v>31</v>
      </c>
      <c r="E87" s="44">
        <v>814</v>
      </c>
      <c r="F87" s="50">
        <v>3.4166666666666665E-2</v>
      </c>
      <c r="G87" s="43" t="s">
        <v>171</v>
      </c>
      <c r="H87" s="43" t="s">
        <v>172</v>
      </c>
      <c r="I87" s="44" t="s">
        <v>127</v>
      </c>
      <c r="J87" s="44" t="s">
        <v>39</v>
      </c>
      <c r="K87" s="44">
        <v>2</v>
      </c>
      <c r="L87" s="44" t="s">
        <v>35</v>
      </c>
      <c r="M87" s="6"/>
      <c r="N87" s="6"/>
      <c r="O87" s="6"/>
      <c r="P87" s="6"/>
      <c r="Q87" s="6"/>
      <c r="R87" s="6">
        <f>$B87</f>
        <v>46</v>
      </c>
      <c r="T87" s="6"/>
      <c r="U87" s="6"/>
      <c r="V87" s="6"/>
      <c r="W87" s="6"/>
      <c r="X87" s="6"/>
      <c r="Y87" s="6">
        <f>$D87</f>
        <v>31</v>
      </c>
      <c r="AA87" s="11"/>
      <c r="AB87" s="6"/>
      <c r="AC87" s="11"/>
      <c r="AD87" s="11"/>
      <c r="AE87" s="11"/>
      <c r="AF87" s="6"/>
      <c r="AG87" s="6"/>
      <c r="AH87" s="11"/>
      <c r="AI87" s="11"/>
      <c r="AJ87" s="11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" customHeight="1" x14ac:dyDescent="0.3">
      <c r="A88" s="44">
        <v>349</v>
      </c>
      <c r="B88" s="44">
        <v>47</v>
      </c>
      <c r="C88" s="44">
        <v>12</v>
      </c>
      <c r="D88" s="44">
        <v>32</v>
      </c>
      <c r="E88" s="44">
        <v>1544</v>
      </c>
      <c r="F88" s="50">
        <v>3.4224537037037032E-2</v>
      </c>
      <c r="G88" s="43" t="s">
        <v>173</v>
      </c>
      <c r="H88" s="43" t="s">
        <v>174</v>
      </c>
      <c r="I88" s="44" t="s">
        <v>119</v>
      </c>
      <c r="J88" s="44" t="s">
        <v>23</v>
      </c>
      <c r="K88" s="44">
        <v>2</v>
      </c>
      <c r="L88" s="44" t="s">
        <v>35</v>
      </c>
      <c r="M88" s="11"/>
      <c r="N88" s="6"/>
      <c r="O88" s="11"/>
      <c r="P88" s="6">
        <f>$B88</f>
        <v>47</v>
      </c>
      <c r="Q88" s="6"/>
      <c r="R88" s="6"/>
      <c r="T88" s="6"/>
      <c r="U88" s="6"/>
      <c r="V88" s="6"/>
      <c r="W88" s="6">
        <f>$D88</f>
        <v>32</v>
      </c>
      <c r="X88" s="6"/>
      <c r="Y88" s="6"/>
      <c r="AA88" s="11"/>
      <c r="AB88" s="6"/>
      <c r="AC88" s="6"/>
      <c r="AD88" s="6"/>
      <c r="AE88" s="11"/>
      <c r="AF88" s="11"/>
      <c r="AG88" s="6"/>
      <c r="AH88" s="11"/>
      <c r="AI88" s="6"/>
      <c r="AJ88" s="11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5" customHeight="1" x14ac:dyDescent="0.3">
      <c r="A89" s="44">
        <v>350</v>
      </c>
      <c r="B89" s="44">
        <v>48</v>
      </c>
      <c r="C89" s="44">
        <v>10</v>
      </c>
      <c r="D89" s="44">
        <v>33</v>
      </c>
      <c r="E89" s="44">
        <v>735</v>
      </c>
      <c r="F89" s="50">
        <v>3.4224537037037032E-2</v>
      </c>
      <c r="G89" s="43" t="s">
        <v>175</v>
      </c>
      <c r="H89" s="43" t="s">
        <v>176</v>
      </c>
      <c r="I89" s="44" t="s">
        <v>122</v>
      </c>
      <c r="J89" s="44" t="s">
        <v>40</v>
      </c>
      <c r="K89" s="44">
        <v>2</v>
      </c>
      <c r="L89" s="44" t="s">
        <v>35</v>
      </c>
      <c r="M89" s="6"/>
      <c r="N89" s="11"/>
      <c r="O89" s="6">
        <f>$B89</f>
        <v>48</v>
      </c>
      <c r="P89" s="6"/>
      <c r="Q89" s="11"/>
      <c r="R89" s="6"/>
      <c r="T89" s="6"/>
      <c r="U89" s="6"/>
      <c r="V89" s="6">
        <f>$D89</f>
        <v>33</v>
      </c>
      <c r="W89" s="6"/>
      <c r="X89" s="6"/>
      <c r="Y89" s="6"/>
      <c r="AA89" s="6"/>
      <c r="AB89" s="6"/>
      <c r="AC89" s="6"/>
      <c r="AD89" s="6"/>
      <c r="AE89" s="6"/>
      <c r="AF89" s="6"/>
      <c r="AG89" s="11"/>
      <c r="AH89" s="11"/>
      <c r="AI89" s="6"/>
      <c r="AJ89" s="11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5" customHeight="1" x14ac:dyDescent="0.3">
      <c r="A90" s="44">
        <v>352</v>
      </c>
      <c r="B90" s="44">
        <v>49</v>
      </c>
      <c r="C90" s="44">
        <v>13</v>
      </c>
      <c r="D90" s="44">
        <v>34</v>
      </c>
      <c r="E90" s="44">
        <v>832</v>
      </c>
      <c r="F90" s="50">
        <v>3.4282407407407407E-2</v>
      </c>
      <c r="G90" s="43" t="s">
        <v>177</v>
      </c>
      <c r="H90" s="43" t="s">
        <v>178</v>
      </c>
      <c r="I90" s="44" t="s">
        <v>119</v>
      </c>
      <c r="J90" s="44" t="s">
        <v>39</v>
      </c>
      <c r="K90" s="44">
        <v>2</v>
      </c>
      <c r="L90" s="44" t="s">
        <v>35</v>
      </c>
      <c r="M90" s="6"/>
      <c r="N90" s="6"/>
      <c r="O90" s="11"/>
      <c r="P90" s="6"/>
      <c r="Q90" s="11"/>
      <c r="R90" s="6">
        <f>$B90</f>
        <v>49</v>
      </c>
      <c r="T90" s="6"/>
      <c r="U90" s="6"/>
      <c r="V90" s="6"/>
      <c r="W90" s="6"/>
      <c r="X90" s="6"/>
      <c r="Y90" s="6">
        <f>$D90</f>
        <v>34</v>
      </c>
      <c r="AA90" s="11"/>
      <c r="AB90" s="6"/>
      <c r="AC90" s="6"/>
      <c r="AD90" s="6"/>
      <c r="AE90" s="6"/>
      <c r="AF90" s="6"/>
      <c r="AG90" s="6"/>
      <c r="AH90" s="6"/>
      <c r="AI90" s="6"/>
      <c r="AJ90" s="11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" customHeight="1" x14ac:dyDescent="0.3">
      <c r="A91" s="44">
        <v>355</v>
      </c>
      <c r="B91" s="44">
        <v>50</v>
      </c>
      <c r="C91" s="44">
        <v>14</v>
      </c>
      <c r="D91" s="44">
        <v>35</v>
      </c>
      <c r="E91" s="44">
        <v>2006</v>
      </c>
      <c r="F91" s="50">
        <v>3.4340277777777782E-2</v>
      </c>
      <c r="G91" s="43" t="s">
        <v>179</v>
      </c>
      <c r="H91" s="43" t="s">
        <v>180</v>
      </c>
      <c r="I91" s="44" t="s">
        <v>119</v>
      </c>
      <c r="J91" s="44" t="s">
        <v>23</v>
      </c>
      <c r="K91" s="44">
        <v>2</v>
      </c>
      <c r="L91" s="44" t="s">
        <v>35</v>
      </c>
      <c r="M91" s="6"/>
      <c r="N91" s="6"/>
      <c r="O91" s="6"/>
      <c r="P91" s="6">
        <f>$B91</f>
        <v>50</v>
      </c>
      <c r="Q91" s="6"/>
      <c r="R91" s="6"/>
      <c r="T91" s="6"/>
      <c r="U91" s="6"/>
      <c r="V91" s="6"/>
      <c r="W91" s="6">
        <f>$D91</f>
        <v>35</v>
      </c>
      <c r="X91" s="6"/>
      <c r="Y91" s="6"/>
      <c r="AA91" s="11"/>
      <c r="AB91" s="6"/>
      <c r="AC91" s="6"/>
      <c r="AD91" s="6"/>
      <c r="AE91" s="11"/>
      <c r="AF91" s="6"/>
      <c r="AG91" s="6"/>
      <c r="AH91" s="11"/>
      <c r="AI91" s="11"/>
      <c r="AJ91" s="11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" customHeight="1" x14ac:dyDescent="0.3">
      <c r="A92" s="44">
        <v>356</v>
      </c>
      <c r="B92" s="44">
        <v>38</v>
      </c>
      <c r="C92" s="44">
        <v>9</v>
      </c>
      <c r="D92" s="44">
        <v>21</v>
      </c>
      <c r="E92" s="44">
        <v>1465</v>
      </c>
      <c r="F92" s="50">
        <v>3.4351851851851849E-2</v>
      </c>
      <c r="G92" s="43" t="s">
        <v>159</v>
      </c>
      <c r="H92" s="43" t="s">
        <v>687</v>
      </c>
      <c r="I92" s="44" t="s">
        <v>119</v>
      </c>
      <c r="J92" s="44" t="s">
        <v>34</v>
      </c>
      <c r="K92" s="44">
        <v>3</v>
      </c>
      <c r="L92" s="44" t="s">
        <v>35</v>
      </c>
      <c r="M92" s="6"/>
      <c r="N92" s="11"/>
      <c r="O92" s="11"/>
      <c r="P92" s="11"/>
      <c r="Q92" s="11"/>
      <c r="R92" s="6"/>
      <c r="T92" s="6"/>
      <c r="U92" s="6"/>
      <c r="V92" s="6"/>
      <c r="W92" s="6"/>
      <c r="X92" s="6"/>
      <c r="Y92" s="6"/>
      <c r="AA92" s="11"/>
      <c r="AB92" s="6"/>
      <c r="AC92" s="11"/>
      <c r="AD92" s="11"/>
      <c r="AE92" s="6"/>
      <c r="AF92" s="6"/>
      <c r="AG92" s="6"/>
      <c r="AH92" s="11">
        <f>$B92</f>
        <v>38</v>
      </c>
      <c r="AI92" s="6"/>
      <c r="AJ92" s="6"/>
      <c r="AL92" s="6"/>
      <c r="AM92" s="6"/>
      <c r="AN92" s="6"/>
      <c r="AO92" s="6"/>
      <c r="AP92" s="6"/>
      <c r="AQ92" s="6"/>
      <c r="AR92" s="6"/>
      <c r="AS92" s="6">
        <f>$D92</f>
        <v>21</v>
      </c>
      <c r="AT92" s="6"/>
      <c r="AU92" s="6"/>
    </row>
    <row r="93" spans="1:47" ht="15" customHeight="1" x14ac:dyDescent="0.3">
      <c r="A93" s="44">
        <v>358</v>
      </c>
      <c r="B93" s="44">
        <v>39</v>
      </c>
      <c r="C93" s="44">
        <v>11</v>
      </c>
      <c r="D93" s="44">
        <v>22</v>
      </c>
      <c r="E93" s="44">
        <v>1756</v>
      </c>
      <c r="F93" s="50">
        <v>3.4548611111111106E-2</v>
      </c>
      <c r="G93" s="43" t="s">
        <v>688</v>
      </c>
      <c r="H93" s="43" t="s">
        <v>689</v>
      </c>
      <c r="I93" s="44" t="s">
        <v>122</v>
      </c>
      <c r="J93" s="44" t="s">
        <v>27</v>
      </c>
      <c r="K93" s="44">
        <v>3</v>
      </c>
      <c r="L93" s="44" t="s">
        <v>35</v>
      </c>
      <c r="M93" s="6"/>
      <c r="N93" s="11"/>
      <c r="O93" s="11"/>
      <c r="P93" s="11"/>
      <c r="Q93" s="11"/>
      <c r="R93" s="6"/>
      <c r="T93" s="6"/>
      <c r="U93" s="6"/>
      <c r="V93" s="6"/>
      <c r="W93" s="6"/>
      <c r="X93" s="6"/>
      <c r="Y93" s="6"/>
      <c r="AA93" s="11"/>
      <c r="AB93" s="6"/>
      <c r="AC93" s="11"/>
      <c r="AD93" s="11"/>
      <c r="AE93" s="6"/>
      <c r="AF93" s="6"/>
      <c r="AG93" s="6"/>
      <c r="AH93" s="11"/>
      <c r="AI93" s="6"/>
      <c r="AJ93" s="11">
        <f>$B93</f>
        <v>39</v>
      </c>
      <c r="AL93" s="6"/>
      <c r="AM93" s="6"/>
      <c r="AN93" s="6"/>
      <c r="AO93" s="6"/>
      <c r="AP93" s="6"/>
      <c r="AQ93" s="6"/>
      <c r="AR93" s="6"/>
      <c r="AS93" s="6"/>
      <c r="AT93" s="6"/>
      <c r="AU93" s="6">
        <f>$D93</f>
        <v>22</v>
      </c>
    </row>
    <row r="94" spans="1:47" ht="15" customHeight="1" x14ac:dyDescent="0.3">
      <c r="A94" s="44">
        <v>362</v>
      </c>
      <c r="B94" s="44">
        <v>51</v>
      </c>
      <c r="C94" s="44"/>
      <c r="D94" s="44"/>
      <c r="E94" s="44">
        <v>1339</v>
      </c>
      <c r="F94" s="50">
        <v>3.473379629629629E-2</v>
      </c>
      <c r="G94" s="43" t="s">
        <v>104</v>
      </c>
      <c r="H94" s="43" t="s">
        <v>105</v>
      </c>
      <c r="I94" s="44" t="s">
        <v>74</v>
      </c>
      <c r="J94" s="44" t="s">
        <v>30</v>
      </c>
      <c r="K94" s="44">
        <v>2</v>
      </c>
      <c r="L94" s="44" t="s">
        <v>35</v>
      </c>
      <c r="M94" s="6">
        <f>$B94</f>
        <v>51</v>
      </c>
      <c r="N94" s="11"/>
      <c r="O94" s="6"/>
      <c r="P94" s="6"/>
      <c r="Q94" s="11"/>
      <c r="R94" s="11"/>
      <c r="T94" s="6"/>
      <c r="U94" s="6"/>
      <c r="V94" s="6"/>
      <c r="W94" s="6"/>
      <c r="X94" s="6"/>
      <c r="Y94" s="6"/>
      <c r="AA94" s="6"/>
      <c r="AB94" s="11"/>
      <c r="AC94" s="6"/>
      <c r="AD94" s="6"/>
      <c r="AE94" s="6"/>
      <c r="AF94" s="6"/>
      <c r="AG94" s="6"/>
      <c r="AH94" s="11"/>
      <c r="AI94" s="6"/>
      <c r="AJ94" s="11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" customHeight="1" x14ac:dyDescent="0.3">
      <c r="A95" s="44">
        <v>364</v>
      </c>
      <c r="B95" s="44">
        <v>52</v>
      </c>
      <c r="C95" s="44">
        <v>11</v>
      </c>
      <c r="D95" s="44">
        <v>36</v>
      </c>
      <c r="E95" s="44">
        <v>737</v>
      </c>
      <c r="F95" s="50">
        <v>3.4768518518518518E-2</v>
      </c>
      <c r="G95" s="43" t="s">
        <v>117</v>
      </c>
      <c r="H95" s="43" t="s">
        <v>181</v>
      </c>
      <c r="I95" s="44" t="s">
        <v>122</v>
      </c>
      <c r="J95" s="44" t="s">
        <v>40</v>
      </c>
      <c r="K95" s="44">
        <v>2</v>
      </c>
      <c r="L95" s="44" t="s">
        <v>35</v>
      </c>
      <c r="M95" s="6"/>
      <c r="N95" s="6"/>
      <c r="O95" s="6">
        <f>$B95</f>
        <v>52</v>
      </c>
      <c r="P95" s="6"/>
      <c r="Q95" s="11"/>
      <c r="R95" s="6"/>
      <c r="T95" s="6"/>
      <c r="U95" s="6"/>
      <c r="V95" s="6">
        <f>$D95</f>
        <v>36</v>
      </c>
      <c r="W95" s="6"/>
      <c r="X95" s="6"/>
      <c r="Y95" s="6"/>
      <c r="AA95" s="6"/>
      <c r="AB95" s="6"/>
      <c r="AC95" s="11"/>
      <c r="AD95" s="11"/>
      <c r="AE95" s="6"/>
      <c r="AF95" s="6"/>
      <c r="AG95" s="6"/>
      <c r="AH95" s="6"/>
      <c r="AI95" s="6"/>
      <c r="AJ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" customHeight="1" x14ac:dyDescent="0.3">
      <c r="A96" s="44">
        <v>367</v>
      </c>
      <c r="B96" s="44">
        <v>40</v>
      </c>
      <c r="C96" s="44">
        <v>10</v>
      </c>
      <c r="D96" s="44">
        <v>23</v>
      </c>
      <c r="E96" s="44">
        <v>1863</v>
      </c>
      <c r="F96" s="50">
        <v>3.4837962962962959E-2</v>
      </c>
      <c r="G96" s="43" t="s">
        <v>79</v>
      </c>
      <c r="H96" s="43" t="s">
        <v>690</v>
      </c>
      <c r="I96" s="44" t="s">
        <v>119</v>
      </c>
      <c r="J96" s="44" t="s">
        <v>18</v>
      </c>
      <c r="K96" s="44">
        <v>3</v>
      </c>
      <c r="L96" s="44" t="s">
        <v>35</v>
      </c>
      <c r="M96" s="6"/>
      <c r="N96" s="11"/>
      <c r="O96" s="11"/>
      <c r="P96" s="11"/>
      <c r="Q96" s="11"/>
      <c r="R96" s="6"/>
      <c r="T96" s="6"/>
      <c r="U96" s="6"/>
      <c r="V96" s="6"/>
      <c r="W96" s="6"/>
      <c r="X96" s="6"/>
      <c r="Y96" s="6"/>
      <c r="AA96" s="11">
        <f>$B96</f>
        <v>40</v>
      </c>
      <c r="AB96" s="6"/>
      <c r="AC96" s="11"/>
      <c r="AD96" s="11"/>
      <c r="AE96" s="6"/>
      <c r="AF96" s="6"/>
      <c r="AG96" s="6"/>
      <c r="AH96" s="11"/>
      <c r="AI96" s="6"/>
      <c r="AJ96" s="6"/>
      <c r="AL96" s="6">
        <f>$D96</f>
        <v>23</v>
      </c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" customHeight="1" x14ac:dyDescent="0.3">
      <c r="A97" s="44">
        <v>368</v>
      </c>
      <c r="B97" s="44">
        <v>53</v>
      </c>
      <c r="C97" s="44"/>
      <c r="D97" s="44"/>
      <c r="E97" s="44">
        <v>1552</v>
      </c>
      <c r="F97" s="50">
        <v>3.487268518518518E-2</v>
      </c>
      <c r="G97" s="43" t="s">
        <v>72</v>
      </c>
      <c r="H97" s="43" t="s">
        <v>106</v>
      </c>
      <c r="I97" s="44" t="s">
        <v>74</v>
      </c>
      <c r="J97" s="44" t="s">
        <v>23</v>
      </c>
      <c r="K97" s="44">
        <v>2</v>
      </c>
      <c r="L97" s="44" t="s">
        <v>35</v>
      </c>
      <c r="M97" s="11"/>
      <c r="N97" s="6"/>
      <c r="O97" s="11"/>
      <c r="P97" s="6">
        <f>$B97</f>
        <v>53</v>
      </c>
      <c r="Q97" s="6"/>
      <c r="R97" s="6"/>
      <c r="T97" s="6"/>
      <c r="U97" s="6"/>
      <c r="V97" s="6"/>
      <c r="W97" s="6"/>
      <c r="X97" s="6"/>
      <c r="Y97" s="6"/>
      <c r="AA97" s="11"/>
      <c r="AB97" s="6"/>
      <c r="AC97" s="6"/>
      <c r="AD97" s="6"/>
      <c r="AE97" s="6"/>
      <c r="AF97" s="6"/>
      <c r="AG97" s="11"/>
      <c r="AH97" s="6"/>
      <c r="AI97" s="6"/>
      <c r="AJ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" customHeight="1" x14ac:dyDescent="0.3">
      <c r="A98" s="44">
        <v>370</v>
      </c>
      <c r="B98" s="44">
        <v>54</v>
      </c>
      <c r="C98" s="44">
        <v>11</v>
      </c>
      <c r="D98" s="44">
        <v>37</v>
      </c>
      <c r="E98" s="44">
        <v>698</v>
      </c>
      <c r="F98" s="50">
        <v>3.4895833333333334E-2</v>
      </c>
      <c r="G98" s="43" t="s">
        <v>100</v>
      </c>
      <c r="H98" s="43" t="s">
        <v>182</v>
      </c>
      <c r="I98" s="44" t="s">
        <v>127</v>
      </c>
      <c r="J98" s="44" t="s">
        <v>40</v>
      </c>
      <c r="K98" s="44">
        <v>2</v>
      </c>
      <c r="L98" s="44" t="s">
        <v>35</v>
      </c>
      <c r="M98" s="6"/>
      <c r="N98" s="11"/>
      <c r="O98" s="6">
        <f>$B98</f>
        <v>54</v>
      </c>
      <c r="P98" s="11"/>
      <c r="Q98" s="11"/>
      <c r="R98" s="6"/>
      <c r="T98" s="6"/>
      <c r="U98" s="6"/>
      <c r="V98" s="6">
        <f>$D98</f>
        <v>37</v>
      </c>
      <c r="W98" s="6"/>
      <c r="X98" s="6"/>
      <c r="Y98" s="6"/>
      <c r="AA98" s="6"/>
      <c r="AB98" s="6"/>
      <c r="AC98" s="6"/>
      <c r="AD98" s="6"/>
      <c r="AE98" s="6"/>
      <c r="AF98" s="6"/>
      <c r="AG98" s="6"/>
      <c r="AH98" s="6"/>
      <c r="AI98" s="11"/>
      <c r="AJ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 x14ac:dyDescent="0.3">
      <c r="A99" s="44">
        <v>372</v>
      </c>
      <c r="B99" s="44">
        <v>55</v>
      </c>
      <c r="C99" s="44">
        <v>12</v>
      </c>
      <c r="D99" s="44">
        <v>38</v>
      </c>
      <c r="E99" s="44">
        <v>774</v>
      </c>
      <c r="F99" s="50">
        <v>3.4907407407407408E-2</v>
      </c>
      <c r="G99" s="43" t="s">
        <v>183</v>
      </c>
      <c r="H99" s="43" t="s">
        <v>184</v>
      </c>
      <c r="I99" s="44" t="s">
        <v>122</v>
      </c>
      <c r="J99" s="44" t="s">
        <v>40</v>
      </c>
      <c r="K99" s="44">
        <v>2</v>
      </c>
      <c r="L99" s="44" t="s">
        <v>35</v>
      </c>
      <c r="M99" s="6"/>
      <c r="N99" s="6"/>
      <c r="O99" s="6">
        <f>$B99</f>
        <v>55</v>
      </c>
      <c r="P99" s="6"/>
      <c r="Q99" s="11"/>
      <c r="R99" s="6"/>
      <c r="T99" s="6"/>
      <c r="U99" s="6"/>
      <c r="V99" s="6">
        <f>$D99</f>
        <v>38</v>
      </c>
      <c r="W99" s="6"/>
      <c r="X99" s="6"/>
      <c r="Y99" s="6"/>
      <c r="AA99" s="11"/>
      <c r="AB99" s="6"/>
      <c r="AC99" s="6"/>
      <c r="AD99" s="6"/>
      <c r="AE99" s="11"/>
      <c r="AF99" s="6"/>
      <c r="AG99" s="6"/>
      <c r="AH99" s="11"/>
      <c r="AI99" s="11"/>
      <c r="AJ99" s="11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5" customHeight="1" x14ac:dyDescent="0.3">
      <c r="A100" s="44">
        <v>373</v>
      </c>
      <c r="B100" s="44">
        <v>56</v>
      </c>
      <c r="C100" s="44">
        <v>15</v>
      </c>
      <c r="D100" s="44">
        <v>39</v>
      </c>
      <c r="E100" s="44">
        <v>2007</v>
      </c>
      <c r="F100" s="50">
        <v>3.4953703703703702E-2</v>
      </c>
      <c r="G100" s="43" t="s">
        <v>185</v>
      </c>
      <c r="H100" s="43" t="s">
        <v>186</v>
      </c>
      <c r="I100" s="44" t="s">
        <v>119</v>
      </c>
      <c r="J100" s="44" t="s">
        <v>23</v>
      </c>
      <c r="K100" s="44">
        <v>2</v>
      </c>
      <c r="L100" s="44" t="s">
        <v>35</v>
      </c>
      <c r="M100" s="11"/>
      <c r="N100" s="11"/>
      <c r="O100" s="11"/>
      <c r="P100" s="6">
        <f>$B100</f>
        <v>56</v>
      </c>
      <c r="Q100" s="6"/>
      <c r="R100" s="11"/>
      <c r="T100" s="6"/>
      <c r="U100" s="6"/>
      <c r="V100" s="6"/>
      <c r="W100" s="6">
        <f>$D100</f>
        <v>39</v>
      </c>
      <c r="X100" s="6"/>
      <c r="Y100" s="6"/>
      <c r="AA100" s="6"/>
      <c r="AB100" s="6"/>
      <c r="AC100" s="6"/>
      <c r="AD100" s="6"/>
      <c r="AE100" s="11"/>
      <c r="AF100" s="6"/>
      <c r="AG100" s="6"/>
      <c r="AH100" s="6"/>
      <c r="AI100" s="6"/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" customHeight="1" x14ac:dyDescent="0.3">
      <c r="A101" s="44">
        <v>374</v>
      </c>
      <c r="B101" s="44">
        <v>41</v>
      </c>
      <c r="C101" s="44">
        <v>11</v>
      </c>
      <c r="D101" s="44">
        <v>24</v>
      </c>
      <c r="E101" s="44">
        <v>1483</v>
      </c>
      <c r="F101" s="50">
        <v>3.5000000000000003E-2</v>
      </c>
      <c r="G101" s="43" t="s">
        <v>192</v>
      </c>
      <c r="H101" s="43" t="s">
        <v>691</v>
      </c>
      <c r="I101" s="44" t="s">
        <v>119</v>
      </c>
      <c r="J101" s="44" t="s">
        <v>34</v>
      </c>
      <c r="K101" s="44">
        <v>3</v>
      </c>
      <c r="L101" s="44" t="s">
        <v>35</v>
      </c>
      <c r="M101" s="6"/>
      <c r="N101" s="11"/>
      <c r="O101" s="11"/>
      <c r="P101" s="11"/>
      <c r="Q101" s="11"/>
      <c r="R101" s="6"/>
      <c r="T101" s="6"/>
      <c r="U101" s="6"/>
      <c r="V101" s="6"/>
      <c r="W101" s="6"/>
      <c r="X101" s="6"/>
      <c r="Y101" s="6"/>
      <c r="AA101" s="11"/>
      <c r="AB101" s="6"/>
      <c r="AC101" s="11"/>
      <c r="AD101" s="11"/>
      <c r="AE101" s="6"/>
      <c r="AF101" s="6"/>
      <c r="AG101" s="6"/>
      <c r="AH101" s="11">
        <f>$B101</f>
        <v>41</v>
      </c>
      <c r="AI101" s="6"/>
      <c r="AJ101" s="6"/>
      <c r="AL101" s="6"/>
      <c r="AM101" s="6"/>
      <c r="AN101" s="6"/>
      <c r="AO101" s="6"/>
      <c r="AP101" s="6"/>
      <c r="AQ101" s="6"/>
      <c r="AR101" s="6"/>
      <c r="AS101" s="6">
        <f>$D101</f>
        <v>24</v>
      </c>
      <c r="AT101" s="6"/>
      <c r="AU101" s="6"/>
    </row>
    <row r="102" spans="1:47" ht="15" customHeight="1" x14ac:dyDescent="0.3">
      <c r="A102" s="44">
        <v>375</v>
      </c>
      <c r="B102" s="44">
        <v>57</v>
      </c>
      <c r="C102" s="44">
        <v>13</v>
      </c>
      <c r="D102" s="44">
        <v>40</v>
      </c>
      <c r="E102" s="44">
        <v>1116</v>
      </c>
      <c r="F102" s="50">
        <v>3.5069444444444445E-2</v>
      </c>
      <c r="G102" s="43" t="s">
        <v>75</v>
      </c>
      <c r="H102" s="43" t="s">
        <v>187</v>
      </c>
      <c r="I102" s="44" t="s">
        <v>122</v>
      </c>
      <c r="J102" s="44" t="s">
        <v>32</v>
      </c>
      <c r="K102" s="44">
        <v>2</v>
      </c>
      <c r="L102" s="44" t="s">
        <v>35</v>
      </c>
      <c r="M102" s="11"/>
      <c r="N102" s="11"/>
      <c r="O102" s="6"/>
      <c r="P102" s="6"/>
      <c r="Q102" s="6">
        <f>$B102</f>
        <v>57</v>
      </c>
      <c r="R102" s="6"/>
      <c r="T102" s="6"/>
      <c r="U102" s="6"/>
      <c r="V102" s="6"/>
      <c r="W102" s="6"/>
      <c r="X102" s="6">
        <f>$D102</f>
        <v>40</v>
      </c>
      <c r="Y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" customHeight="1" x14ac:dyDescent="0.3">
      <c r="A103" s="44">
        <v>376</v>
      </c>
      <c r="B103" s="44">
        <v>58</v>
      </c>
      <c r="C103" s="44">
        <v>14</v>
      </c>
      <c r="D103" s="44">
        <v>41</v>
      </c>
      <c r="E103" s="44">
        <v>1362</v>
      </c>
      <c r="F103" s="50">
        <v>3.5115740740740739E-2</v>
      </c>
      <c r="G103" s="43" t="s">
        <v>188</v>
      </c>
      <c r="H103" s="43" t="s">
        <v>189</v>
      </c>
      <c r="I103" s="44" t="s">
        <v>122</v>
      </c>
      <c r="J103" s="44" t="s">
        <v>30</v>
      </c>
      <c r="K103" s="44">
        <v>2</v>
      </c>
      <c r="L103" s="44" t="s">
        <v>35</v>
      </c>
      <c r="M103" s="6">
        <f>$B103</f>
        <v>58</v>
      </c>
      <c r="N103" s="11"/>
      <c r="O103" s="6"/>
      <c r="P103" s="6"/>
      <c r="Q103" s="6"/>
      <c r="R103" s="6"/>
      <c r="S103" s="6"/>
      <c r="T103" s="6">
        <f>$D103</f>
        <v>41</v>
      </c>
      <c r="U103" s="6"/>
      <c r="V103" s="6"/>
      <c r="W103" s="6"/>
      <c r="X103" s="6"/>
      <c r="Y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" customHeight="1" x14ac:dyDescent="0.3">
      <c r="A104" s="44">
        <v>379</v>
      </c>
      <c r="B104" s="44">
        <v>42</v>
      </c>
      <c r="C104" s="44">
        <v>3</v>
      </c>
      <c r="D104" s="44">
        <v>25</v>
      </c>
      <c r="E104" s="44">
        <v>1721</v>
      </c>
      <c r="F104" s="50">
        <v>3.5173611111111107E-2</v>
      </c>
      <c r="G104" s="43" t="s">
        <v>692</v>
      </c>
      <c r="H104" s="43" t="s">
        <v>693</v>
      </c>
      <c r="I104" s="44" t="s">
        <v>127</v>
      </c>
      <c r="J104" s="44" t="s">
        <v>21</v>
      </c>
      <c r="K104" s="44">
        <v>3</v>
      </c>
      <c r="L104" s="44" t="s">
        <v>35</v>
      </c>
      <c r="M104" s="6"/>
      <c r="N104" s="11"/>
      <c r="O104" s="11"/>
      <c r="P104" s="11"/>
      <c r="Q104" s="11"/>
      <c r="R104" s="6"/>
      <c r="T104" s="6"/>
      <c r="U104" s="6"/>
      <c r="V104" s="6"/>
      <c r="W104" s="6"/>
      <c r="X104" s="6"/>
      <c r="Y104" s="6"/>
      <c r="AA104" s="11"/>
      <c r="AB104" s="6"/>
      <c r="AC104" s="11"/>
      <c r="AD104" s="11">
        <f>$B104</f>
        <v>42</v>
      </c>
      <c r="AE104" s="6"/>
      <c r="AF104" s="6"/>
      <c r="AG104" s="6"/>
      <c r="AH104" s="11"/>
      <c r="AI104" s="6"/>
      <c r="AJ104" s="6"/>
      <c r="AL104" s="6"/>
      <c r="AM104" s="6"/>
      <c r="AN104" s="6"/>
      <c r="AO104" s="6">
        <f>$D104</f>
        <v>25</v>
      </c>
      <c r="AP104" s="6"/>
      <c r="AQ104" s="6"/>
      <c r="AR104" s="6"/>
      <c r="AS104" s="6"/>
      <c r="AT104" s="6"/>
      <c r="AU104" s="6"/>
    </row>
    <row r="105" spans="1:47" ht="15" customHeight="1" x14ac:dyDescent="0.3">
      <c r="A105" s="44">
        <v>382</v>
      </c>
      <c r="B105" s="44">
        <v>43</v>
      </c>
      <c r="C105" s="44"/>
      <c r="D105" s="44"/>
      <c r="E105" s="44">
        <v>1892</v>
      </c>
      <c r="F105" s="50">
        <v>3.5254629629629629E-2</v>
      </c>
      <c r="G105" s="43" t="s">
        <v>120</v>
      </c>
      <c r="H105" s="43" t="s">
        <v>627</v>
      </c>
      <c r="I105" s="44" t="s">
        <v>74</v>
      </c>
      <c r="J105" s="44" t="s">
        <v>24</v>
      </c>
      <c r="K105" s="44">
        <v>3</v>
      </c>
      <c r="L105" s="44" t="s">
        <v>35</v>
      </c>
      <c r="M105" s="6"/>
      <c r="N105" s="11"/>
      <c r="O105" s="11"/>
      <c r="P105" s="11"/>
      <c r="Q105" s="11"/>
      <c r="R105" s="6"/>
      <c r="T105" s="6"/>
      <c r="U105" s="6"/>
      <c r="V105" s="6"/>
      <c r="W105" s="6"/>
      <c r="X105" s="6"/>
      <c r="Y105" s="6"/>
      <c r="AA105" s="11"/>
      <c r="AB105" s="6"/>
      <c r="AC105" s="11"/>
      <c r="AD105" s="11"/>
      <c r="AE105" s="11">
        <f>$B105</f>
        <v>43</v>
      </c>
      <c r="AF105" s="6"/>
      <c r="AG105" s="6"/>
      <c r="AH105" s="11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" customHeight="1" x14ac:dyDescent="0.3">
      <c r="A106" s="44">
        <v>383</v>
      </c>
      <c r="B106" s="44">
        <v>44</v>
      </c>
      <c r="C106" s="44">
        <v>12</v>
      </c>
      <c r="D106" s="44">
        <v>26</v>
      </c>
      <c r="E106" s="44">
        <v>1243</v>
      </c>
      <c r="F106" s="50">
        <v>3.5289351851851856E-2</v>
      </c>
      <c r="G106" s="43" t="s">
        <v>234</v>
      </c>
      <c r="H106" s="43" t="s">
        <v>694</v>
      </c>
      <c r="I106" s="44" t="s">
        <v>119</v>
      </c>
      <c r="J106" s="44" t="s">
        <v>20</v>
      </c>
      <c r="K106" s="44">
        <v>3</v>
      </c>
      <c r="L106" s="44" t="s">
        <v>35</v>
      </c>
      <c r="M106" s="6"/>
      <c r="N106" s="11"/>
      <c r="O106" s="11"/>
      <c r="P106" s="11"/>
      <c r="Q106" s="11"/>
      <c r="R106" s="6"/>
      <c r="T106" s="6"/>
      <c r="U106" s="6"/>
      <c r="V106" s="6"/>
      <c r="W106" s="6"/>
      <c r="X106" s="6"/>
      <c r="Y106" s="6"/>
      <c r="AA106" s="11"/>
      <c r="AB106" s="11">
        <f>$B106</f>
        <v>44</v>
      </c>
      <c r="AC106" s="11"/>
      <c r="AD106" s="11"/>
      <c r="AE106" s="6"/>
      <c r="AF106" s="6"/>
      <c r="AG106" s="6"/>
      <c r="AH106" s="11"/>
      <c r="AI106" s="6"/>
      <c r="AJ106" s="6"/>
      <c r="AL106" s="6"/>
      <c r="AM106" s="6">
        <f>$D106</f>
        <v>26</v>
      </c>
      <c r="AN106" s="6"/>
      <c r="AO106" s="6"/>
      <c r="AP106" s="6"/>
      <c r="AQ106" s="6"/>
      <c r="AR106" s="6"/>
      <c r="AS106" s="6"/>
      <c r="AT106" s="6"/>
      <c r="AU106" s="6"/>
    </row>
    <row r="107" spans="1:47" ht="15" customHeight="1" x14ac:dyDescent="0.3">
      <c r="A107" s="44">
        <v>384</v>
      </c>
      <c r="B107" s="44">
        <v>45</v>
      </c>
      <c r="C107" s="44">
        <v>13</v>
      </c>
      <c r="D107" s="44">
        <v>27</v>
      </c>
      <c r="E107" s="44">
        <v>1242</v>
      </c>
      <c r="F107" s="50">
        <v>3.5300925925925923E-2</v>
      </c>
      <c r="G107" s="43" t="s">
        <v>695</v>
      </c>
      <c r="H107" s="43" t="s">
        <v>696</v>
      </c>
      <c r="I107" s="44" t="s">
        <v>119</v>
      </c>
      <c r="J107" s="44" t="s">
        <v>20</v>
      </c>
      <c r="K107" s="44">
        <v>3</v>
      </c>
      <c r="L107" s="44" t="s">
        <v>35</v>
      </c>
      <c r="M107" s="6"/>
      <c r="N107" s="11"/>
      <c r="O107" s="11"/>
      <c r="P107" s="11"/>
      <c r="Q107" s="11"/>
      <c r="R107" s="6"/>
      <c r="T107" s="6"/>
      <c r="U107" s="6"/>
      <c r="V107" s="6"/>
      <c r="W107" s="6"/>
      <c r="X107" s="6"/>
      <c r="Y107" s="6"/>
      <c r="AA107" s="11"/>
      <c r="AB107" s="11">
        <f>$B107</f>
        <v>45</v>
      </c>
      <c r="AC107" s="11"/>
      <c r="AD107" s="11"/>
      <c r="AE107" s="6"/>
      <c r="AF107" s="6"/>
      <c r="AG107" s="6"/>
      <c r="AH107" s="11"/>
      <c r="AI107" s="6"/>
      <c r="AJ107" s="6"/>
      <c r="AL107" s="6"/>
      <c r="AM107" s="6">
        <f>$D107</f>
        <v>27</v>
      </c>
      <c r="AN107" s="6"/>
      <c r="AO107" s="6"/>
      <c r="AP107" s="6"/>
      <c r="AQ107" s="6"/>
      <c r="AR107" s="6"/>
      <c r="AS107" s="6"/>
      <c r="AT107" s="6"/>
      <c r="AU107" s="6"/>
    </row>
    <row r="108" spans="1:47" ht="15" customHeight="1" x14ac:dyDescent="0.3">
      <c r="A108" s="44">
        <v>385</v>
      </c>
      <c r="B108" s="44">
        <v>46</v>
      </c>
      <c r="C108" s="44">
        <v>12</v>
      </c>
      <c r="D108" s="44">
        <v>28</v>
      </c>
      <c r="E108" s="44">
        <v>1717</v>
      </c>
      <c r="F108" s="50">
        <v>3.5312499999999997E-2</v>
      </c>
      <c r="G108" s="43" t="s">
        <v>697</v>
      </c>
      <c r="H108" s="43" t="s">
        <v>698</v>
      </c>
      <c r="I108" s="44" t="s">
        <v>122</v>
      </c>
      <c r="J108" s="44" t="s">
        <v>21</v>
      </c>
      <c r="K108" s="44">
        <v>3</v>
      </c>
      <c r="L108" s="44" t="s">
        <v>35</v>
      </c>
      <c r="M108" s="6"/>
      <c r="N108" s="11"/>
      <c r="O108" s="11"/>
      <c r="P108" s="11"/>
      <c r="Q108" s="11"/>
      <c r="R108" s="6"/>
      <c r="T108" s="6"/>
      <c r="U108" s="6"/>
      <c r="V108" s="6"/>
      <c r="W108" s="6"/>
      <c r="X108" s="6"/>
      <c r="Y108" s="6"/>
      <c r="AA108" s="11"/>
      <c r="AB108" s="6"/>
      <c r="AC108" s="11"/>
      <c r="AD108" s="11">
        <f>$B108</f>
        <v>46</v>
      </c>
      <c r="AE108" s="6"/>
      <c r="AF108" s="6"/>
      <c r="AG108" s="6"/>
      <c r="AH108" s="11"/>
      <c r="AI108" s="6"/>
      <c r="AJ108" s="6"/>
      <c r="AL108" s="6"/>
      <c r="AM108" s="6"/>
      <c r="AN108" s="6"/>
      <c r="AO108" s="6">
        <f>$D108</f>
        <v>28</v>
      </c>
      <c r="AP108" s="6"/>
      <c r="AQ108" s="6"/>
      <c r="AR108" s="6"/>
      <c r="AS108" s="6"/>
      <c r="AT108" s="6"/>
      <c r="AU108" s="6"/>
    </row>
    <row r="109" spans="1:47" ht="15" customHeight="1" x14ac:dyDescent="0.3">
      <c r="A109" s="44">
        <v>386</v>
      </c>
      <c r="B109" s="44">
        <v>47</v>
      </c>
      <c r="C109" s="44"/>
      <c r="D109" s="44"/>
      <c r="E109" s="44">
        <v>1455</v>
      </c>
      <c r="F109" s="50">
        <v>3.5416666666666666E-2</v>
      </c>
      <c r="G109" s="43" t="s">
        <v>92</v>
      </c>
      <c r="H109" s="43" t="s">
        <v>628</v>
      </c>
      <c r="I109" s="44" t="s">
        <v>74</v>
      </c>
      <c r="J109" s="44" t="s">
        <v>34</v>
      </c>
      <c r="K109" s="44">
        <v>3</v>
      </c>
      <c r="L109" s="44" t="s">
        <v>35</v>
      </c>
      <c r="M109" s="6"/>
      <c r="N109" s="11"/>
      <c r="O109" s="11"/>
      <c r="P109" s="11"/>
      <c r="Q109" s="11"/>
      <c r="R109" s="6"/>
      <c r="T109" s="6"/>
      <c r="U109" s="6"/>
      <c r="V109" s="6"/>
      <c r="W109" s="6"/>
      <c r="X109" s="6"/>
      <c r="Y109" s="6"/>
      <c r="AA109" s="11"/>
      <c r="AB109" s="6"/>
      <c r="AC109" s="11"/>
      <c r="AD109" s="11"/>
      <c r="AE109" s="6"/>
      <c r="AF109" s="6"/>
      <c r="AG109" s="6"/>
      <c r="AH109" s="11">
        <f>$B109</f>
        <v>47</v>
      </c>
      <c r="AI109" s="6"/>
      <c r="AJ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" customHeight="1" x14ac:dyDescent="0.3">
      <c r="A110" s="44">
        <v>387</v>
      </c>
      <c r="B110" s="44">
        <v>59</v>
      </c>
      <c r="C110" s="44">
        <v>16</v>
      </c>
      <c r="D110" s="44">
        <v>42</v>
      </c>
      <c r="E110" s="44">
        <v>766</v>
      </c>
      <c r="F110" s="50">
        <v>3.5428240740740739E-2</v>
      </c>
      <c r="G110" s="43" t="s">
        <v>190</v>
      </c>
      <c r="H110" s="43" t="s">
        <v>191</v>
      </c>
      <c r="I110" s="44" t="s">
        <v>119</v>
      </c>
      <c r="J110" s="44" t="s">
        <v>40</v>
      </c>
      <c r="K110" s="44">
        <v>2</v>
      </c>
      <c r="L110" s="44" t="s">
        <v>35</v>
      </c>
      <c r="M110" s="6"/>
      <c r="N110" s="11"/>
      <c r="O110" s="6">
        <f>$B110</f>
        <v>59</v>
      </c>
      <c r="P110" s="11"/>
      <c r="Q110" s="11"/>
      <c r="R110" s="6"/>
      <c r="T110" s="6"/>
      <c r="U110" s="6"/>
      <c r="V110" s="6">
        <f>$D110</f>
        <v>42</v>
      </c>
      <c r="W110" s="6"/>
      <c r="X110" s="6"/>
      <c r="Y110" s="6"/>
      <c r="AA110" s="6"/>
      <c r="AB110" s="6"/>
      <c r="AC110" s="6"/>
      <c r="AD110" s="6"/>
      <c r="AE110" s="6"/>
      <c r="AF110" s="6"/>
      <c r="AG110" s="11"/>
      <c r="AH110" s="6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" customHeight="1" x14ac:dyDescent="0.3">
      <c r="A111" s="44">
        <v>388</v>
      </c>
      <c r="B111" s="44">
        <v>48</v>
      </c>
      <c r="C111" s="44">
        <v>13</v>
      </c>
      <c r="D111" s="44">
        <v>29</v>
      </c>
      <c r="E111" s="44">
        <v>1451</v>
      </c>
      <c r="F111" s="50">
        <v>3.546296296296296E-2</v>
      </c>
      <c r="G111" s="43" t="s">
        <v>699</v>
      </c>
      <c r="H111" s="43" t="s">
        <v>700</v>
      </c>
      <c r="I111" s="44" t="s">
        <v>122</v>
      </c>
      <c r="J111" s="44" t="s">
        <v>34</v>
      </c>
      <c r="K111" s="44">
        <v>3</v>
      </c>
      <c r="L111" s="44" t="s">
        <v>35</v>
      </c>
      <c r="M111" s="6"/>
      <c r="N111" s="11"/>
      <c r="O111" s="11"/>
      <c r="P111" s="11"/>
      <c r="Q111" s="11"/>
      <c r="R111" s="6"/>
      <c r="T111" s="6"/>
      <c r="U111" s="6"/>
      <c r="V111" s="6"/>
      <c r="W111" s="6"/>
      <c r="X111" s="6"/>
      <c r="Y111" s="6"/>
      <c r="AA111" s="11"/>
      <c r="AB111" s="6"/>
      <c r="AC111" s="11"/>
      <c r="AD111" s="11"/>
      <c r="AE111" s="6"/>
      <c r="AF111" s="6"/>
      <c r="AG111" s="6"/>
      <c r="AH111" s="11">
        <f>$B111</f>
        <v>48</v>
      </c>
      <c r="AI111" s="6"/>
      <c r="AJ111" s="6"/>
      <c r="AL111" s="6"/>
      <c r="AM111" s="6"/>
      <c r="AN111" s="6"/>
      <c r="AO111" s="6"/>
      <c r="AP111" s="6"/>
      <c r="AQ111" s="6"/>
      <c r="AR111" s="6"/>
      <c r="AS111" s="6">
        <f>$D111</f>
        <v>29</v>
      </c>
      <c r="AT111" s="6"/>
      <c r="AU111" s="6"/>
    </row>
    <row r="112" spans="1:47" ht="15" customHeight="1" x14ac:dyDescent="0.3">
      <c r="A112" s="44">
        <v>390</v>
      </c>
      <c r="B112" s="44">
        <v>60</v>
      </c>
      <c r="C112" s="44">
        <v>12</v>
      </c>
      <c r="D112" s="44">
        <v>43</v>
      </c>
      <c r="E112" s="44">
        <v>854</v>
      </c>
      <c r="F112" s="50">
        <v>3.5486111111111114E-2</v>
      </c>
      <c r="G112" s="43" t="s">
        <v>192</v>
      </c>
      <c r="H112" s="43" t="s">
        <v>193</v>
      </c>
      <c r="I112" s="44" t="s">
        <v>127</v>
      </c>
      <c r="J112" s="44" t="s">
        <v>39</v>
      </c>
      <c r="K112" s="44">
        <v>2</v>
      </c>
      <c r="L112" s="44" t="s">
        <v>35</v>
      </c>
      <c r="M112" s="6"/>
      <c r="N112" s="6"/>
      <c r="O112" s="6"/>
      <c r="P112" s="6"/>
      <c r="Q112" s="6"/>
      <c r="R112" s="6">
        <f>$B112</f>
        <v>60</v>
      </c>
      <c r="T112" s="6"/>
      <c r="U112" s="6"/>
      <c r="V112" s="6"/>
      <c r="W112" s="6"/>
      <c r="X112" s="6"/>
      <c r="Y112" s="6">
        <f>$D112</f>
        <v>43</v>
      </c>
      <c r="AA112" s="11"/>
      <c r="AB112" s="6"/>
      <c r="AC112" s="11"/>
      <c r="AD112" s="11"/>
      <c r="AE112" s="6"/>
      <c r="AF112" s="6"/>
      <c r="AG112" s="11"/>
      <c r="AH112" s="11"/>
      <c r="AI112" s="6"/>
      <c r="AJ112" s="11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5" customHeight="1" x14ac:dyDescent="0.3">
      <c r="A113" s="44">
        <v>391</v>
      </c>
      <c r="B113" s="44">
        <v>49</v>
      </c>
      <c r="C113" s="44">
        <v>4</v>
      </c>
      <c r="D113" s="44">
        <v>30</v>
      </c>
      <c r="E113" s="44">
        <v>1853</v>
      </c>
      <c r="F113" s="50">
        <v>3.5497685185185181E-2</v>
      </c>
      <c r="G113" s="43" t="s">
        <v>701</v>
      </c>
      <c r="H113" s="43" t="s">
        <v>702</v>
      </c>
      <c r="I113" s="44" t="s">
        <v>127</v>
      </c>
      <c r="J113" s="44" t="s">
        <v>18</v>
      </c>
      <c r="K113" s="44">
        <v>3</v>
      </c>
      <c r="L113" s="44" t="s">
        <v>35</v>
      </c>
      <c r="M113" s="6"/>
      <c r="N113" s="11"/>
      <c r="O113" s="11"/>
      <c r="P113" s="11"/>
      <c r="Q113" s="11"/>
      <c r="R113" s="6"/>
      <c r="T113" s="6"/>
      <c r="U113" s="6"/>
      <c r="V113" s="6"/>
      <c r="W113" s="6"/>
      <c r="X113" s="6"/>
      <c r="Y113" s="6"/>
      <c r="AA113" s="11">
        <f>$B113</f>
        <v>49</v>
      </c>
      <c r="AB113" s="6"/>
      <c r="AC113" s="11"/>
      <c r="AD113" s="11"/>
      <c r="AE113" s="6"/>
      <c r="AF113" s="6"/>
      <c r="AG113" s="6"/>
      <c r="AH113" s="11"/>
      <c r="AI113" s="6"/>
      <c r="AJ113" s="6"/>
      <c r="AL113" s="6">
        <f>$D113</f>
        <v>30</v>
      </c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5" customHeight="1" x14ac:dyDescent="0.3">
      <c r="A114" s="44">
        <v>395</v>
      </c>
      <c r="B114" s="44">
        <v>61</v>
      </c>
      <c r="C114" s="44">
        <v>15</v>
      </c>
      <c r="D114" s="44">
        <v>44</v>
      </c>
      <c r="E114" s="44">
        <v>1337</v>
      </c>
      <c r="F114" s="50">
        <v>3.5567129629629629E-2</v>
      </c>
      <c r="G114" s="43" t="s">
        <v>194</v>
      </c>
      <c r="H114" s="43" t="s">
        <v>195</v>
      </c>
      <c r="I114" s="44" t="s">
        <v>122</v>
      </c>
      <c r="J114" s="44" t="s">
        <v>30</v>
      </c>
      <c r="K114" s="44">
        <v>2</v>
      </c>
      <c r="L114" s="44" t="s">
        <v>35</v>
      </c>
      <c r="M114" s="6">
        <f>$B114</f>
        <v>61</v>
      </c>
      <c r="N114" s="11"/>
      <c r="O114" s="6"/>
      <c r="P114" s="6"/>
      <c r="Q114" s="6"/>
      <c r="R114" s="6"/>
      <c r="T114" s="6">
        <f>$D114</f>
        <v>44</v>
      </c>
      <c r="U114" s="6"/>
      <c r="V114" s="6"/>
      <c r="W114" s="6"/>
      <c r="X114" s="6"/>
      <c r="Y114" s="6"/>
      <c r="AA114" s="11"/>
      <c r="AB114" s="6"/>
      <c r="AC114" s="11"/>
      <c r="AD114" s="11"/>
      <c r="AE114" s="11"/>
      <c r="AF114" s="6"/>
      <c r="AG114" s="11"/>
      <c r="AH114" s="6"/>
      <c r="AI114" s="6"/>
      <c r="AJ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ht="15" customHeight="1" x14ac:dyDescent="0.3">
      <c r="A115" s="44">
        <v>396</v>
      </c>
      <c r="B115" s="44">
        <v>62</v>
      </c>
      <c r="C115" s="44">
        <v>16</v>
      </c>
      <c r="D115" s="44">
        <v>45</v>
      </c>
      <c r="E115" s="44">
        <v>851</v>
      </c>
      <c r="F115" s="50">
        <v>3.557870370370371E-2</v>
      </c>
      <c r="G115" s="43" t="s">
        <v>196</v>
      </c>
      <c r="H115" s="43" t="s">
        <v>197</v>
      </c>
      <c r="I115" s="44" t="s">
        <v>122</v>
      </c>
      <c r="J115" s="44" t="s">
        <v>39</v>
      </c>
      <c r="K115" s="44">
        <v>2</v>
      </c>
      <c r="L115" s="44" t="s">
        <v>35</v>
      </c>
      <c r="M115" s="11"/>
      <c r="N115" s="6"/>
      <c r="O115" s="11"/>
      <c r="P115" s="6"/>
      <c r="Q115" s="6"/>
      <c r="R115" s="6">
        <f>$B115</f>
        <v>62</v>
      </c>
      <c r="T115" s="6"/>
      <c r="U115" s="6"/>
      <c r="V115" s="6"/>
      <c r="W115" s="6"/>
      <c r="X115" s="6"/>
      <c r="Y115" s="6">
        <f>$D115</f>
        <v>45</v>
      </c>
      <c r="AA115" s="11"/>
      <c r="AB115" s="11"/>
      <c r="AC115" s="6"/>
      <c r="AD115" s="6"/>
      <c r="AE115" s="6"/>
      <c r="AF115" s="6"/>
      <c r="AG115" s="6"/>
      <c r="AH115" s="11"/>
      <c r="AI115" s="6"/>
      <c r="AJ115" s="11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ht="15" customHeight="1" x14ac:dyDescent="0.3">
      <c r="A116" s="44">
        <v>398</v>
      </c>
      <c r="B116" s="44">
        <v>63</v>
      </c>
      <c r="C116" s="44">
        <v>17</v>
      </c>
      <c r="D116" s="44">
        <v>46</v>
      </c>
      <c r="E116" s="44">
        <v>725</v>
      </c>
      <c r="F116" s="50">
        <v>3.5648148148148144E-2</v>
      </c>
      <c r="G116" s="43" t="s">
        <v>198</v>
      </c>
      <c r="H116" s="43" t="s">
        <v>199</v>
      </c>
      <c r="I116" s="44" t="s">
        <v>122</v>
      </c>
      <c r="J116" s="44" t="s">
        <v>40</v>
      </c>
      <c r="K116" s="44">
        <v>2</v>
      </c>
      <c r="L116" s="44" t="s">
        <v>35</v>
      </c>
      <c r="M116" s="6"/>
      <c r="N116" s="11"/>
      <c r="O116" s="6">
        <f>$B116</f>
        <v>63</v>
      </c>
      <c r="P116" s="6"/>
      <c r="Q116" s="6"/>
      <c r="R116" s="6"/>
      <c r="T116" s="6"/>
      <c r="U116" s="6"/>
      <c r="V116" s="6">
        <f>$D116</f>
        <v>46</v>
      </c>
      <c r="W116" s="6"/>
      <c r="X116" s="6"/>
      <c r="Y116" s="6"/>
      <c r="AA116" s="6"/>
      <c r="AB116" s="6"/>
      <c r="AC116" s="11"/>
      <c r="AD116" s="11"/>
      <c r="AE116" s="6"/>
      <c r="AF116" s="6"/>
      <c r="AG116" s="11"/>
      <c r="AH116" s="11"/>
      <c r="AI116" s="6"/>
      <c r="AJ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spans="1:47" ht="15" customHeight="1" x14ac:dyDescent="0.3">
      <c r="A117" s="44">
        <v>401</v>
      </c>
      <c r="B117" s="44">
        <v>50</v>
      </c>
      <c r="C117" s="44">
        <v>5</v>
      </c>
      <c r="D117" s="44">
        <v>31</v>
      </c>
      <c r="E117" s="44">
        <v>1591</v>
      </c>
      <c r="F117" s="50">
        <v>3.5752314814814813E-2</v>
      </c>
      <c r="G117" s="43" t="s">
        <v>257</v>
      </c>
      <c r="H117" s="43" t="s">
        <v>471</v>
      </c>
      <c r="I117" s="44" t="s">
        <v>127</v>
      </c>
      <c r="J117" s="44" t="s">
        <v>25</v>
      </c>
      <c r="K117" s="44">
        <v>3</v>
      </c>
      <c r="L117" s="44" t="s">
        <v>35</v>
      </c>
      <c r="M117" s="6"/>
      <c r="N117" s="11"/>
      <c r="O117" s="11"/>
      <c r="P117" s="11"/>
      <c r="Q117" s="11"/>
      <c r="R117" s="6"/>
      <c r="T117" s="6"/>
      <c r="U117" s="6"/>
      <c r="V117" s="6"/>
      <c r="W117" s="6"/>
      <c r="X117" s="6"/>
      <c r="Y117" s="6"/>
      <c r="AA117" s="11"/>
      <c r="AB117" s="6"/>
      <c r="AC117" s="11"/>
      <c r="AD117" s="11"/>
      <c r="AE117" s="6"/>
      <c r="AF117" s="6"/>
      <c r="AG117" s="11">
        <f>$B117</f>
        <v>50</v>
      </c>
      <c r="AH117" s="11"/>
      <c r="AI117" s="6"/>
      <c r="AJ117" s="6"/>
      <c r="AL117" s="6"/>
      <c r="AM117" s="6"/>
      <c r="AN117" s="6"/>
      <c r="AO117" s="6"/>
      <c r="AP117" s="6"/>
      <c r="AQ117" s="6"/>
      <c r="AR117" s="6">
        <f>$D117</f>
        <v>31</v>
      </c>
      <c r="AS117" s="6"/>
      <c r="AT117" s="6"/>
      <c r="AU117" s="6"/>
    </row>
    <row r="118" spans="1:47" ht="15" customHeight="1" x14ac:dyDescent="0.3">
      <c r="A118" s="44">
        <v>405</v>
      </c>
      <c r="B118" s="44">
        <v>51</v>
      </c>
      <c r="C118" s="44">
        <v>14</v>
      </c>
      <c r="D118" s="44">
        <v>32</v>
      </c>
      <c r="E118" s="44">
        <v>1858</v>
      </c>
      <c r="F118" s="50">
        <v>3.5879629629629629E-2</v>
      </c>
      <c r="G118" s="43" t="s">
        <v>703</v>
      </c>
      <c r="H118" s="43" t="s">
        <v>704</v>
      </c>
      <c r="I118" s="44" t="s">
        <v>119</v>
      </c>
      <c r="J118" s="44" t="s">
        <v>18</v>
      </c>
      <c r="K118" s="44">
        <v>3</v>
      </c>
      <c r="L118" s="44" t="s">
        <v>35</v>
      </c>
      <c r="M118" s="6"/>
      <c r="N118" s="11"/>
      <c r="O118" s="11"/>
      <c r="P118" s="11"/>
      <c r="Q118" s="11"/>
      <c r="R118" s="6"/>
      <c r="T118" s="6"/>
      <c r="U118" s="6"/>
      <c r="V118" s="6"/>
      <c r="W118" s="6"/>
      <c r="X118" s="6"/>
      <c r="Y118" s="6"/>
      <c r="AA118" s="11">
        <f>$B118</f>
        <v>51</v>
      </c>
      <c r="AB118" s="6"/>
      <c r="AC118" s="11"/>
      <c r="AD118" s="11"/>
      <c r="AE118" s="6"/>
      <c r="AF118" s="6"/>
      <c r="AG118" s="6"/>
      <c r="AH118" s="11"/>
      <c r="AI118" s="6"/>
      <c r="AJ118" s="6"/>
      <c r="AL118" s="6">
        <f>$D118</f>
        <v>32</v>
      </c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ht="15" customHeight="1" x14ac:dyDescent="0.3">
      <c r="A119" s="44">
        <v>406</v>
      </c>
      <c r="B119" s="44">
        <v>64</v>
      </c>
      <c r="C119" s="44"/>
      <c r="D119" s="44"/>
      <c r="E119" s="44">
        <v>1341</v>
      </c>
      <c r="F119" s="50">
        <v>3.5902777777777777E-2</v>
      </c>
      <c r="G119" s="43" t="s">
        <v>107</v>
      </c>
      <c r="H119" s="43" t="s">
        <v>108</v>
      </c>
      <c r="I119" s="44" t="s">
        <v>74</v>
      </c>
      <c r="J119" s="44" t="s">
        <v>30</v>
      </c>
      <c r="K119" s="44">
        <v>2</v>
      </c>
      <c r="L119" s="44" t="s">
        <v>35</v>
      </c>
      <c r="M119" s="6">
        <f>$B119</f>
        <v>64</v>
      </c>
      <c r="N119" s="11"/>
      <c r="O119" s="6"/>
      <c r="P119" s="11"/>
      <c r="Q119" s="6"/>
      <c r="R119" s="6"/>
      <c r="T119" s="6"/>
      <c r="U119" s="6"/>
      <c r="V119" s="6"/>
      <c r="W119" s="6"/>
      <c r="X119" s="6"/>
      <c r="Y119" s="6"/>
      <c r="AA119" s="6"/>
      <c r="AB119" s="11"/>
      <c r="AC119" s="11"/>
      <c r="AD119" s="11"/>
      <c r="AE119" s="6"/>
      <c r="AF119" s="6"/>
      <c r="AG119" s="6"/>
      <c r="AH119" s="11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5" customHeight="1" x14ac:dyDescent="0.3">
      <c r="A120" s="44">
        <v>407</v>
      </c>
      <c r="B120" s="44">
        <v>65</v>
      </c>
      <c r="C120" s="44"/>
      <c r="D120" s="44"/>
      <c r="E120" s="44">
        <v>1345</v>
      </c>
      <c r="F120" s="50">
        <v>3.5902777777777777E-2</v>
      </c>
      <c r="G120" s="43" t="s">
        <v>85</v>
      </c>
      <c r="H120" s="43" t="s">
        <v>109</v>
      </c>
      <c r="I120" s="44" t="s">
        <v>74</v>
      </c>
      <c r="J120" s="44" t="s">
        <v>30</v>
      </c>
      <c r="K120" s="44">
        <v>2</v>
      </c>
      <c r="L120" s="44" t="s">
        <v>35</v>
      </c>
      <c r="M120" s="6">
        <f>$B120</f>
        <v>65</v>
      </c>
      <c r="N120" s="11"/>
      <c r="O120" s="6"/>
      <c r="P120" s="6"/>
      <c r="Q120" s="6"/>
      <c r="R120" s="6"/>
      <c r="T120" s="6"/>
      <c r="U120" s="6"/>
      <c r="V120" s="6"/>
      <c r="W120" s="6"/>
      <c r="X120" s="6"/>
      <c r="Y120" s="6"/>
      <c r="AA120" s="11"/>
      <c r="AB120" s="11"/>
      <c r="AC120" s="6"/>
      <c r="AD120" s="6"/>
      <c r="AE120" s="11"/>
      <c r="AF120" s="6"/>
      <c r="AG120" s="11"/>
      <c r="AH120" s="11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5" customHeight="1" x14ac:dyDescent="0.3">
      <c r="A121" s="44">
        <v>410</v>
      </c>
      <c r="B121" s="44">
        <v>66</v>
      </c>
      <c r="C121" s="44">
        <v>2</v>
      </c>
      <c r="D121" s="44">
        <v>47</v>
      </c>
      <c r="E121" s="44">
        <v>868</v>
      </c>
      <c r="F121" s="50">
        <v>3.5937499999999997E-2</v>
      </c>
      <c r="G121" s="43" t="s">
        <v>200</v>
      </c>
      <c r="H121" s="43" t="s">
        <v>201</v>
      </c>
      <c r="I121" s="44" t="s">
        <v>138</v>
      </c>
      <c r="J121" s="44" t="s">
        <v>39</v>
      </c>
      <c r="K121" s="44">
        <v>2</v>
      </c>
      <c r="L121" s="44" t="s">
        <v>35</v>
      </c>
      <c r="M121" s="11"/>
      <c r="N121" s="11"/>
      <c r="O121" s="6"/>
      <c r="P121" s="6"/>
      <c r="Q121" s="6"/>
      <c r="R121" s="6">
        <f>$B121</f>
        <v>66</v>
      </c>
      <c r="T121" s="6"/>
      <c r="U121" s="6"/>
      <c r="V121" s="6"/>
      <c r="W121" s="6"/>
      <c r="X121" s="6"/>
      <c r="Y121" s="6">
        <f>$D121</f>
        <v>47</v>
      </c>
      <c r="AA121" s="11"/>
      <c r="AB121" s="6"/>
      <c r="AC121" s="6"/>
      <c r="AD121" s="6"/>
      <c r="AE121" s="11"/>
      <c r="AF121" s="6"/>
      <c r="AG121" s="6"/>
      <c r="AH121" s="11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" customHeight="1" x14ac:dyDescent="0.3">
      <c r="A122" s="44">
        <v>412</v>
      </c>
      <c r="B122" s="44">
        <v>67</v>
      </c>
      <c r="C122" s="44">
        <v>18</v>
      </c>
      <c r="D122" s="44">
        <v>48</v>
      </c>
      <c r="E122" s="44">
        <v>724</v>
      </c>
      <c r="F122" s="50">
        <v>3.6006944444444446E-2</v>
      </c>
      <c r="G122" s="43" t="s">
        <v>135</v>
      </c>
      <c r="H122" s="43" t="s">
        <v>202</v>
      </c>
      <c r="I122" s="44" t="s">
        <v>122</v>
      </c>
      <c r="J122" s="44" t="s">
        <v>40</v>
      </c>
      <c r="K122" s="44">
        <v>2</v>
      </c>
      <c r="L122" s="44" t="s">
        <v>35</v>
      </c>
      <c r="M122" s="6"/>
      <c r="N122" s="6"/>
      <c r="O122" s="6">
        <f>$B122</f>
        <v>67</v>
      </c>
      <c r="P122" s="6"/>
      <c r="Q122" s="6"/>
      <c r="R122" s="6"/>
      <c r="T122" s="6"/>
      <c r="U122" s="6"/>
      <c r="V122" s="6">
        <f>$D122</f>
        <v>48</v>
      </c>
      <c r="W122" s="6"/>
      <c r="X122" s="6"/>
      <c r="Y122" s="6"/>
      <c r="AA122" s="11"/>
      <c r="AB122" s="6"/>
      <c r="AC122" s="6"/>
      <c r="AD122" s="6"/>
      <c r="AE122" s="11"/>
      <c r="AF122" s="6"/>
      <c r="AG122" s="11"/>
      <c r="AH122" s="11"/>
      <c r="AI122" s="11"/>
      <c r="AJ122" s="11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ht="15" customHeight="1" x14ac:dyDescent="0.3">
      <c r="A123" s="44">
        <v>414</v>
      </c>
      <c r="B123" s="44">
        <v>68</v>
      </c>
      <c r="C123" s="44">
        <v>17</v>
      </c>
      <c r="D123" s="44">
        <v>49</v>
      </c>
      <c r="E123" s="44">
        <v>823</v>
      </c>
      <c r="F123" s="50">
        <v>3.6087962962962968E-2</v>
      </c>
      <c r="G123" s="43" t="s">
        <v>203</v>
      </c>
      <c r="H123" s="43" t="s">
        <v>204</v>
      </c>
      <c r="I123" s="44" t="s">
        <v>119</v>
      </c>
      <c r="J123" s="44" t="s">
        <v>39</v>
      </c>
      <c r="K123" s="44">
        <v>2</v>
      </c>
      <c r="L123" s="44" t="s">
        <v>35</v>
      </c>
      <c r="M123" s="6"/>
      <c r="N123" s="6"/>
      <c r="O123" s="6"/>
      <c r="P123" s="6"/>
      <c r="Q123" s="11"/>
      <c r="R123" s="6">
        <f>$B123</f>
        <v>68</v>
      </c>
      <c r="T123" s="6"/>
      <c r="U123" s="6"/>
      <c r="V123" s="6"/>
      <c r="W123" s="6"/>
      <c r="X123" s="6"/>
      <c r="Y123" s="6">
        <f>$D123</f>
        <v>49</v>
      </c>
      <c r="AA123" s="6"/>
      <c r="AB123" s="11"/>
      <c r="AC123" s="6"/>
      <c r="AD123" s="6"/>
      <c r="AE123" s="6"/>
      <c r="AF123" s="6"/>
      <c r="AG123" s="11"/>
      <c r="AH123" s="11"/>
      <c r="AI123" s="6"/>
      <c r="AJ123" s="11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ht="15" customHeight="1" x14ac:dyDescent="0.3">
      <c r="A124" s="44">
        <v>418</v>
      </c>
      <c r="B124" s="44">
        <v>69</v>
      </c>
      <c r="C124" s="44">
        <v>19</v>
      </c>
      <c r="D124" s="44">
        <v>50</v>
      </c>
      <c r="E124" s="44">
        <v>1551</v>
      </c>
      <c r="F124" s="50">
        <v>3.6284722222222225E-2</v>
      </c>
      <c r="G124" s="43" t="s">
        <v>205</v>
      </c>
      <c r="H124" s="43" t="s">
        <v>206</v>
      </c>
      <c r="I124" s="44" t="s">
        <v>122</v>
      </c>
      <c r="J124" s="44" t="s">
        <v>23</v>
      </c>
      <c r="K124" s="44">
        <v>2</v>
      </c>
      <c r="L124" s="44" t="s">
        <v>35</v>
      </c>
      <c r="M124" s="11"/>
      <c r="N124" s="11"/>
      <c r="O124" s="6"/>
      <c r="P124" s="6">
        <f>$B124</f>
        <v>69</v>
      </c>
      <c r="Q124" s="6"/>
      <c r="R124" s="6"/>
      <c r="T124" s="6"/>
      <c r="U124" s="6"/>
      <c r="V124" s="6"/>
      <c r="W124" s="6">
        <f>$D124</f>
        <v>50</v>
      </c>
      <c r="X124" s="6"/>
      <c r="Y124" s="6"/>
      <c r="AA124" s="6"/>
      <c r="AB124" s="11"/>
      <c r="AC124" s="6"/>
      <c r="AD124" s="6"/>
      <c r="AE124" s="11"/>
      <c r="AF124" s="11"/>
      <c r="AG124" s="6"/>
      <c r="AH124" s="6"/>
      <c r="AI124" s="11"/>
      <c r="AJ124" s="11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ht="15" customHeight="1" x14ac:dyDescent="0.3">
      <c r="A125" s="44">
        <v>419</v>
      </c>
      <c r="B125" s="44">
        <v>70</v>
      </c>
      <c r="C125" s="44">
        <v>20</v>
      </c>
      <c r="D125" s="44">
        <v>51</v>
      </c>
      <c r="E125" s="44">
        <v>1122</v>
      </c>
      <c r="F125" s="50">
        <v>3.6319444444444446E-2</v>
      </c>
      <c r="G125" s="43" t="s">
        <v>72</v>
      </c>
      <c r="H125" s="43" t="s">
        <v>207</v>
      </c>
      <c r="I125" s="44" t="s">
        <v>122</v>
      </c>
      <c r="J125" s="44" t="s">
        <v>32</v>
      </c>
      <c r="K125" s="44">
        <v>2</v>
      </c>
      <c r="L125" s="44" t="s">
        <v>35</v>
      </c>
      <c r="M125" s="6"/>
      <c r="N125" s="6"/>
      <c r="O125" s="6"/>
      <c r="P125" s="6"/>
      <c r="Q125" s="6">
        <f>$B125</f>
        <v>70</v>
      </c>
      <c r="R125" s="11"/>
      <c r="T125" s="6"/>
      <c r="U125" s="6"/>
      <c r="V125" s="6"/>
      <c r="W125" s="6"/>
      <c r="X125" s="6">
        <f>$D125</f>
        <v>51</v>
      </c>
      <c r="Y125" s="6"/>
      <c r="AA125" s="11"/>
      <c r="AB125" s="11"/>
      <c r="AC125" s="11"/>
      <c r="AD125" s="11"/>
      <c r="AE125" s="6"/>
      <c r="AF125" s="6"/>
      <c r="AG125" s="11"/>
      <c r="AH125" s="11"/>
      <c r="AI125" s="11"/>
      <c r="AJ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5" customHeight="1" x14ac:dyDescent="0.3">
      <c r="A126" s="44">
        <v>422</v>
      </c>
      <c r="B126" s="44">
        <v>71</v>
      </c>
      <c r="C126" s="44">
        <v>21</v>
      </c>
      <c r="D126" s="44">
        <v>52</v>
      </c>
      <c r="E126" s="44">
        <v>880</v>
      </c>
      <c r="F126" s="50">
        <v>3.6435185185185182E-2</v>
      </c>
      <c r="G126" s="43" t="s">
        <v>208</v>
      </c>
      <c r="H126" s="43" t="s">
        <v>137</v>
      </c>
      <c r="I126" s="44" t="s">
        <v>122</v>
      </c>
      <c r="J126" s="44" t="s">
        <v>39</v>
      </c>
      <c r="K126" s="44">
        <v>2</v>
      </c>
      <c r="L126" s="44" t="s">
        <v>35</v>
      </c>
      <c r="M126" s="11"/>
      <c r="N126" s="11"/>
      <c r="O126" s="11"/>
      <c r="P126" s="6"/>
      <c r="Q126" s="6"/>
      <c r="R126" s="6">
        <f>$B126</f>
        <v>71</v>
      </c>
      <c r="T126" s="6"/>
      <c r="U126" s="6"/>
      <c r="V126" s="6"/>
      <c r="W126" s="6"/>
      <c r="X126" s="6"/>
      <c r="Y126" s="6">
        <f>$D126</f>
        <v>52</v>
      </c>
      <c r="AA126" s="6"/>
      <c r="AB126" s="11"/>
      <c r="AC126" s="6"/>
      <c r="AD126" s="6"/>
      <c r="AE126" s="11"/>
      <c r="AF126" s="6"/>
      <c r="AG126" s="6"/>
      <c r="AH126" s="6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" customHeight="1" x14ac:dyDescent="0.3">
      <c r="A127" s="44">
        <v>426</v>
      </c>
      <c r="B127" s="44">
        <v>52</v>
      </c>
      <c r="C127" s="44">
        <v>15</v>
      </c>
      <c r="D127" s="44">
        <v>33</v>
      </c>
      <c r="E127" s="44">
        <v>1810</v>
      </c>
      <c r="F127" s="50">
        <v>3.6585648148148145E-2</v>
      </c>
      <c r="G127" s="43" t="s">
        <v>705</v>
      </c>
      <c r="H127" s="43" t="s">
        <v>706</v>
      </c>
      <c r="I127" s="44" t="s">
        <v>119</v>
      </c>
      <c r="J127" s="44" t="s">
        <v>27</v>
      </c>
      <c r="K127" s="44">
        <v>3</v>
      </c>
      <c r="L127" s="44" t="s">
        <v>35</v>
      </c>
      <c r="M127" s="6"/>
      <c r="N127" s="11"/>
      <c r="O127" s="11"/>
      <c r="P127" s="11"/>
      <c r="Q127" s="11"/>
      <c r="R127" s="6"/>
      <c r="T127" s="6"/>
      <c r="U127" s="6"/>
      <c r="V127" s="6"/>
      <c r="W127" s="6"/>
      <c r="X127" s="6"/>
      <c r="Y127" s="6"/>
      <c r="AA127" s="11"/>
      <c r="AB127" s="6"/>
      <c r="AC127" s="11"/>
      <c r="AD127" s="11"/>
      <c r="AE127" s="6"/>
      <c r="AF127" s="6"/>
      <c r="AG127" s="6"/>
      <c r="AH127" s="11"/>
      <c r="AI127" s="6"/>
      <c r="AJ127" s="11">
        <f>$B127</f>
        <v>52</v>
      </c>
      <c r="AL127" s="6"/>
      <c r="AM127" s="6"/>
      <c r="AN127" s="6"/>
      <c r="AO127" s="6"/>
      <c r="AP127" s="6"/>
      <c r="AQ127" s="6"/>
      <c r="AR127" s="6"/>
      <c r="AS127" s="6"/>
      <c r="AT127" s="6"/>
      <c r="AU127" s="6">
        <f>$D127</f>
        <v>33</v>
      </c>
    </row>
    <row r="128" spans="1:47" ht="15" customHeight="1" x14ac:dyDescent="0.3">
      <c r="A128" s="44">
        <v>430</v>
      </c>
      <c r="B128" s="44">
        <v>72</v>
      </c>
      <c r="C128" s="44"/>
      <c r="D128" s="44"/>
      <c r="E128" s="44">
        <v>1123</v>
      </c>
      <c r="F128" s="50">
        <v>3.6631944444444446E-2</v>
      </c>
      <c r="G128" s="43" t="s">
        <v>94</v>
      </c>
      <c r="H128" s="43" t="s">
        <v>950</v>
      </c>
      <c r="I128" s="44" t="s">
        <v>74</v>
      </c>
      <c r="J128" s="44" t="s">
        <v>32</v>
      </c>
      <c r="K128" s="44">
        <v>2</v>
      </c>
      <c r="L128" s="44" t="s">
        <v>35</v>
      </c>
      <c r="M128" s="6"/>
      <c r="N128" s="11"/>
      <c r="O128" s="11"/>
      <c r="P128" s="11"/>
      <c r="Q128" s="6">
        <f>$B128</f>
        <v>72</v>
      </c>
      <c r="R128" s="6"/>
      <c r="T128" s="6"/>
      <c r="U128" s="6"/>
      <c r="V128" s="6"/>
      <c r="W128" s="6"/>
      <c r="X128" s="6"/>
      <c r="Y128" s="6"/>
      <c r="AA128" s="11"/>
      <c r="AB128" s="6"/>
      <c r="AC128" s="11"/>
      <c r="AD128" s="11"/>
      <c r="AE128" s="6"/>
      <c r="AF128" s="6"/>
      <c r="AG128" s="6"/>
      <c r="AH128" s="11"/>
      <c r="AI128" s="6"/>
      <c r="AJ128" s="11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5" customHeight="1" x14ac:dyDescent="0.3">
      <c r="A129" s="44">
        <v>431</v>
      </c>
      <c r="B129" s="44">
        <v>53</v>
      </c>
      <c r="C129" s="44">
        <v>14</v>
      </c>
      <c r="D129" s="44">
        <v>34</v>
      </c>
      <c r="E129" s="44">
        <v>1265</v>
      </c>
      <c r="F129" s="50">
        <v>3.6689814814814814E-2</v>
      </c>
      <c r="G129" s="43" t="s">
        <v>688</v>
      </c>
      <c r="H129" s="43" t="s">
        <v>707</v>
      </c>
      <c r="I129" s="44" t="s">
        <v>122</v>
      </c>
      <c r="J129" s="44" t="s">
        <v>20</v>
      </c>
      <c r="K129" s="44">
        <v>3</v>
      </c>
      <c r="L129" s="44" t="s">
        <v>35</v>
      </c>
      <c r="M129" s="6"/>
      <c r="N129" s="11"/>
      <c r="O129" s="11"/>
      <c r="P129" s="11"/>
      <c r="Q129" s="11"/>
      <c r="R129" s="6"/>
      <c r="T129" s="6"/>
      <c r="U129" s="6"/>
      <c r="V129" s="6"/>
      <c r="W129" s="6"/>
      <c r="X129" s="6"/>
      <c r="Y129" s="6"/>
      <c r="AA129" s="11"/>
      <c r="AB129" s="11">
        <f>$B129</f>
        <v>53</v>
      </c>
      <c r="AC129" s="11"/>
      <c r="AD129" s="11"/>
      <c r="AE129" s="6"/>
      <c r="AF129" s="6"/>
      <c r="AG129" s="6"/>
      <c r="AH129" s="11"/>
      <c r="AI129" s="6"/>
      <c r="AJ129" s="6"/>
      <c r="AL129" s="6"/>
      <c r="AM129" s="6">
        <f>$D129</f>
        <v>34</v>
      </c>
      <c r="AN129" s="6"/>
      <c r="AO129" s="6"/>
      <c r="AP129" s="6"/>
      <c r="AQ129" s="6"/>
      <c r="AR129" s="6"/>
      <c r="AS129" s="6"/>
      <c r="AT129" s="6"/>
      <c r="AU129" s="6"/>
    </row>
    <row r="130" spans="1:47" ht="15" customHeight="1" x14ac:dyDescent="0.3">
      <c r="A130" s="44">
        <v>434</v>
      </c>
      <c r="B130" s="44">
        <v>54</v>
      </c>
      <c r="C130" s="44">
        <v>16</v>
      </c>
      <c r="D130" s="44">
        <v>35</v>
      </c>
      <c r="E130" s="44">
        <v>1807</v>
      </c>
      <c r="F130" s="50">
        <v>3.6759259259259262E-2</v>
      </c>
      <c r="G130" s="43" t="s">
        <v>708</v>
      </c>
      <c r="H130" s="43" t="s">
        <v>709</v>
      </c>
      <c r="I130" s="44" t="s">
        <v>119</v>
      </c>
      <c r="J130" s="44" t="s">
        <v>27</v>
      </c>
      <c r="K130" s="44">
        <v>3</v>
      </c>
      <c r="L130" s="44" t="s">
        <v>35</v>
      </c>
      <c r="M130" s="6"/>
      <c r="N130" s="11"/>
      <c r="O130" s="11"/>
      <c r="P130" s="11"/>
      <c r="Q130" s="11"/>
      <c r="R130" s="6"/>
      <c r="T130" s="6"/>
      <c r="U130" s="6"/>
      <c r="V130" s="6"/>
      <c r="W130" s="6"/>
      <c r="X130" s="6"/>
      <c r="Y130" s="6"/>
      <c r="AA130" s="11"/>
      <c r="AB130" s="6"/>
      <c r="AC130" s="11"/>
      <c r="AD130" s="11"/>
      <c r="AE130" s="6"/>
      <c r="AF130" s="6"/>
      <c r="AG130" s="6"/>
      <c r="AH130" s="11"/>
      <c r="AI130" s="6"/>
      <c r="AJ130" s="11">
        <f>$B130</f>
        <v>54</v>
      </c>
      <c r="AL130" s="6"/>
      <c r="AM130" s="6"/>
      <c r="AN130" s="6"/>
      <c r="AO130" s="6"/>
      <c r="AP130" s="6"/>
      <c r="AQ130" s="6"/>
      <c r="AR130" s="6"/>
      <c r="AS130" s="6"/>
      <c r="AT130" s="6"/>
      <c r="AU130" s="6">
        <f>$D130</f>
        <v>35</v>
      </c>
    </row>
    <row r="131" spans="1:47" ht="15" customHeight="1" x14ac:dyDescent="0.3">
      <c r="A131" s="44">
        <v>435</v>
      </c>
      <c r="B131" s="44">
        <v>55</v>
      </c>
      <c r="C131" s="44">
        <v>15</v>
      </c>
      <c r="D131" s="44">
        <v>36</v>
      </c>
      <c r="E131" s="44">
        <v>1472</v>
      </c>
      <c r="F131" s="50">
        <v>3.6759259259259262E-2</v>
      </c>
      <c r="G131" s="43" t="s">
        <v>710</v>
      </c>
      <c r="H131" s="43" t="s">
        <v>711</v>
      </c>
      <c r="I131" s="44" t="s">
        <v>122</v>
      </c>
      <c r="J131" s="44" t="s">
        <v>34</v>
      </c>
      <c r="K131" s="44">
        <v>3</v>
      </c>
      <c r="L131" s="44" t="s">
        <v>35</v>
      </c>
      <c r="M131" s="6"/>
      <c r="N131" s="11"/>
      <c r="O131" s="11"/>
      <c r="P131" s="11"/>
      <c r="Q131" s="11"/>
      <c r="R131" s="6"/>
      <c r="T131" s="6"/>
      <c r="U131" s="6"/>
      <c r="V131" s="6"/>
      <c r="W131" s="6"/>
      <c r="X131" s="6"/>
      <c r="Y131" s="6"/>
      <c r="AA131" s="11"/>
      <c r="AB131" s="6"/>
      <c r="AC131" s="11"/>
      <c r="AD131" s="11"/>
      <c r="AE131" s="6"/>
      <c r="AF131" s="6"/>
      <c r="AG131" s="6"/>
      <c r="AH131" s="11">
        <f>$B131</f>
        <v>55</v>
      </c>
      <c r="AI131" s="6"/>
      <c r="AJ131" s="6"/>
      <c r="AL131" s="6"/>
      <c r="AM131" s="6"/>
      <c r="AN131" s="6"/>
      <c r="AO131" s="6"/>
      <c r="AP131" s="6"/>
      <c r="AQ131" s="6"/>
      <c r="AR131" s="6"/>
      <c r="AS131" s="6">
        <f>$D131</f>
        <v>36</v>
      </c>
      <c r="AT131" s="6"/>
      <c r="AU131" s="6"/>
    </row>
    <row r="132" spans="1:47" ht="15" customHeight="1" x14ac:dyDescent="0.3">
      <c r="A132" s="44">
        <v>436</v>
      </c>
      <c r="B132" s="44">
        <v>56</v>
      </c>
      <c r="C132" s="44">
        <v>1</v>
      </c>
      <c r="D132" s="44">
        <v>37</v>
      </c>
      <c r="E132" s="44">
        <v>1279</v>
      </c>
      <c r="F132" s="50">
        <v>3.6793981481481483E-2</v>
      </c>
      <c r="G132" s="43" t="s">
        <v>668</v>
      </c>
      <c r="H132" s="43" t="s">
        <v>712</v>
      </c>
      <c r="I132" s="44" t="s">
        <v>138</v>
      </c>
      <c r="J132" s="44" t="s">
        <v>20</v>
      </c>
      <c r="K132" s="44">
        <v>3</v>
      </c>
      <c r="L132" s="44" t="s">
        <v>35</v>
      </c>
      <c r="M132" s="6"/>
      <c r="N132" s="11"/>
      <c r="O132" s="11"/>
      <c r="P132" s="11"/>
      <c r="Q132" s="11"/>
      <c r="R132" s="6"/>
      <c r="T132" s="6"/>
      <c r="U132" s="6"/>
      <c r="V132" s="6"/>
      <c r="W132" s="6"/>
      <c r="X132" s="6"/>
      <c r="Y132" s="6"/>
      <c r="AA132" s="11"/>
      <c r="AB132" s="11">
        <f>$B132</f>
        <v>56</v>
      </c>
      <c r="AC132" s="11"/>
      <c r="AD132" s="11"/>
      <c r="AE132" s="6"/>
      <c r="AF132" s="6"/>
      <c r="AG132" s="6"/>
      <c r="AH132" s="11"/>
      <c r="AI132" s="6"/>
      <c r="AJ132" s="6"/>
      <c r="AL132" s="6"/>
      <c r="AM132" s="6">
        <f>$D132</f>
        <v>37</v>
      </c>
      <c r="AN132" s="6"/>
      <c r="AO132" s="6"/>
      <c r="AP132" s="6"/>
      <c r="AQ132" s="6"/>
      <c r="AR132" s="6"/>
      <c r="AS132" s="6"/>
      <c r="AT132" s="6"/>
      <c r="AU132" s="6"/>
    </row>
    <row r="133" spans="1:47" ht="15" customHeight="1" x14ac:dyDescent="0.3">
      <c r="A133" s="44">
        <v>439</v>
      </c>
      <c r="B133" s="44">
        <v>73</v>
      </c>
      <c r="C133" s="44">
        <v>22</v>
      </c>
      <c r="D133" s="44">
        <v>53</v>
      </c>
      <c r="E133" s="44">
        <v>1121</v>
      </c>
      <c r="F133" s="50">
        <v>3.6886574074074072E-2</v>
      </c>
      <c r="G133" s="43" t="s">
        <v>209</v>
      </c>
      <c r="H133" s="43" t="s">
        <v>210</v>
      </c>
      <c r="I133" s="44" t="s">
        <v>122</v>
      </c>
      <c r="J133" s="44" t="s">
        <v>32</v>
      </c>
      <c r="K133" s="44">
        <v>2</v>
      </c>
      <c r="L133" s="44" t="s">
        <v>35</v>
      </c>
      <c r="M133" s="11"/>
      <c r="N133" s="11"/>
      <c r="O133" s="11"/>
      <c r="P133" s="11"/>
      <c r="Q133" s="6">
        <f>$B133</f>
        <v>73</v>
      </c>
      <c r="R133" s="11"/>
      <c r="T133" s="6"/>
      <c r="U133" s="6"/>
      <c r="V133" s="6"/>
      <c r="W133" s="6"/>
      <c r="X133" s="6">
        <f>$D133</f>
        <v>53</v>
      </c>
      <c r="Y133" s="6"/>
      <c r="AA133" s="6"/>
      <c r="AB133" s="6"/>
      <c r="AC133" s="6"/>
      <c r="AD133" s="6"/>
      <c r="AE133" s="6"/>
      <c r="AF133" s="6"/>
      <c r="AG133" s="6"/>
      <c r="AH133" s="11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5" customHeight="1" x14ac:dyDescent="0.3">
      <c r="A134" s="44">
        <v>440</v>
      </c>
      <c r="B134" s="44">
        <v>74</v>
      </c>
      <c r="C134" s="44">
        <v>3</v>
      </c>
      <c r="D134" s="44">
        <v>54</v>
      </c>
      <c r="E134" s="44">
        <v>1638</v>
      </c>
      <c r="F134" s="50">
        <v>3.6898148148148152E-2</v>
      </c>
      <c r="G134" s="43" t="s">
        <v>211</v>
      </c>
      <c r="H134" s="43" t="s">
        <v>212</v>
      </c>
      <c r="I134" s="44" t="s">
        <v>138</v>
      </c>
      <c r="J134" s="44" t="s">
        <v>37</v>
      </c>
      <c r="K134" s="44">
        <v>2</v>
      </c>
      <c r="L134" s="44" t="s">
        <v>35</v>
      </c>
      <c r="M134" s="6"/>
      <c r="N134" s="6">
        <f>$B134</f>
        <v>74</v>
      </c>
      <c r="O134" s="6"/>
      <c r="P134" s="6"/>
      <c r="Q134" s="6"/>
      <c r="R134" s="6"/>
      <c r="T134" s="6"/>
      <c r="U134" s="6">
        <f>$D134</f>
        <v>54</v>
      </c>
      <c r="V134" s="6"/>
      <c r="W134" s="6"/>
      <c r="X134" s="6"/>
      <c r="Y134" s="6"/>
      <c r="AA134" s="11"/>
      <c r="AB134" s="6"/>
      <c r="AC134" s="6"/>
      <c r="AD134" s="6"/>
      <c r="AE134" s="11"/>
      <c r="AF134" s="11"/>
      <c r="AG134" s="6"/>
      <c r="AH134" s="11"/>
      <c r="AI134" s="11"/>
      <c r="AJ134" s="11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5" customHeight="1" x14ac:dyDescent="0.3">
      <c r="A135" s="44">
        <v>442</v>
      </c>
      <c r="B135" s="44">
        <v>57</v>
      </c>
      <c r="C135" s="44">
        <v>17</v>
      </c>
      <c r="D135" s="44">
        <v>38</v>
      </c>
      <c r="E135" s="44">
        <v>1478</v>
      </c>
      <c r="F135" s="50">
        <v>3.6967592592592594E-2</v>
      </c>
      <c r="G135" s="43" t="s">
        <v>257</v>
      </c>
      <c r="H135" s="43" t="s">
        <v>713</v>
      </c>
      <c r="I135" s="44" t="s">
        <v>119</v>
      </c>
      <c r="J135" s="44" t="s">
        <v>34</v>
      </c>
      <c r="K135" s="44">
        <v>3</v>
      </c>
      <c r="L135" s="44" t="s">
        <v>35</v>
      </c>
      <c r="M135" s="6"/>
      <c r="N135" s="11"/>
      <c r="O135" s="11"/>
      <c r="P135" s="11"/>
      <c r="Q135" s="11"/>
      <c r="R135" s="6"/>
      <c r="T135" s="6"/>
      <c r="U135" s="6"/>
      <c r="V135" s="6"/>
      <c r="W135" s="6"/>
      <c r="X135" s="6"/>
      <c r="Y135" s="6"/>
      <c r="AA135" s="11"/>
      <c r="AB135" s="6"/>
      <c r="AC135" s="11"/>
      <c r="AD135" s="11"/>
      <c r="AE135" s="6"/>
      <c r="AF135" s="6"/>
      <c r="AG135" s="6"/>
      <c r="AH135" s="11">
        <f>$B135</f>
        <v>57</v>
      </c>
      <c r="AI135" s="6"/>
      <c r="AJ135" s="6"/>
      <c r="AL135" s="6"/>
      <c r="AM135" s="6"/>
      <c r="AN135" s="6"/>
      <c r="AO135" s="6"/>
      <c r="AP135" s="6"/>
      <c r="AQ135" s="6"/>
      <c r="AR135" s="6"/>
      <c r="AS135" s="6">
        <f>$D135</f>
        <v>38</v>
      </c>
      <c r="AT135" s="6"/>
      <c r="AU135" s="6"/>
    </row>
    <row r="136" spans="1:47" ht="15" customHeight="1" x14ac:dyDescent="0.3">
      <c r="A136" s="44">
        <v>444</v>
      </c>
      <c r="B136" s="44">
        <v>75</v>
      </c>
      <c r="C136" s="44">
        <v>18</v>
      </c>
      <c r="D136" s="44">
        <v>55</v>
      </c>
      <c r="E136" s="44">
        <v>1360</v>
      </c>
      <c r="F136" s="50">
        <v>3.7002314814814821E-2</v>
      </c>
      <c r="G136" s="43" t="s">
        <v>213</v>
      </c>
      <c r="H136" s="43" t="s">
        <v>214</v>
      </c>
      <c r="I136" s="44" t="s">
        <v>119</v>
      </c>
      <c r="J136" s="44" t="s">
        <v>30</v>
      </c>
      <c r="K136" s="44">
        <v>2</v>
      </c>
      <c r="L136" s="44" t="s">
        <v>35</v>
      </c>
      <c r="M136" s="6">
        <f>$B136</f>
        <v>75</v>
      </c>
      <c r="N136" s="6"/>
      <c r="O136" s="6"/>
      <c r="P136" s="6"/>
      <c r="Q136" s="6"/>
      <c r="R136" s="6"/>
      <c r="T136" s="6">
        <f>$D136</f>
        <v>55</v>
      </c>
      <c r="U136" s="6"/>
      <c r="V136" s="6"/>
      <c r="W136" s="6"/>
      <c r="X136" s="6"/>
      <c r="Y136" s="6"/>
      <c r="AA136" s="11"/>
      <c r="AB136" s="6"/>
      <c r="AC136" s="11"/>
      <c r="AD136" s="11"/>
      <c r="AE136" s="11"/>
      <c r="AF136" s="6"/>
      <c r="AG136" s="6"/>
      <c r="AH136" s="11"/>
      <c r="AI136" s="11"/>
      <c r="AJ136" s="11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5" customHeight="1" x14ac:dyDescent="0.3">
      <c r="A137" s="44">
        <v>446</v>
      </c>
      <c r="B137" s="44">
        <v>58</v>
      </c>
      <c r="C137" s="44">
        <v>16</v>
      </c>
      <c r="D137" s="44">
        <v>39</v>
      </c>
      <c r="E137" s="44">
        <v>1577</v>
      </c>
      <c r="F137" s="50">
        <v>3.7060185185185182E-2</v>
      </c>
      <c r="G137" s="43" t="s">
        <v>714</v>
      </c>
      <c r="H137" s="43" t="s">
        <v>410</v>
      </c>
      <c r="I137" s="44" t="s">
        <v>122</v>
      </c>
      <c r="J137" s="44" t="s">
        <v>25</v>
      </c>
      <c r="K137" s="44">
        <v>3</v>
      </c>
      <c r="L137" s="44" t="s">
        <v>35</v>
      </c>
      <c r="M137" s="6"/>
      <c r="N137" s="11"/>
      <c r="O137" s="11"/>
      <c r="P137" s="11"/>
      <c r="Q137" s="11"/>
      <c r="R137" s="6"/>
      <c r="T137" s="6"/>
      <c r="U137" s="6"/>
      <c r="V137" s="6"/>
      <c r="W137" s="6"/>
      <c r="X137" s="6"/>
      <c r="Y137" s="6"/>
      <c r="AA137" s="11"/>
      <c r="AB137" s="6"/>
      <c r="AC137" s="11"/>
      <c r="AD137" s="11"/>
      <c r="AE137" s="6"/>
      <c r="AF137" s="6"/>
      <c r="AG137" s="11">
        <f>$B137</f>
        <v>58</v>
      </c>
      <c r="AH137" s="11"/>
      <c r="AI137" s="6"/>
      <c r="AJ137" s="6"/>
      <c r="AL137" s="6"/>
      <c r="AM137" s="6"/>
      <c r="AN137" s="6"/>
      <c r="AO137" s="6"/>
      <c r="AP137" s="6"/>
      <c r="AQ137" s="6"/>
      <c r="AR137" s="6">
        <f>$D137</f>
        <v>39</v>
      </c>
      <c r="AS137" s="6"/>
      <c r="AT137" s="6"/>
      <c r="AU137" s="6"/>
    </row>
    <row r="138" spans="1:47" ht="15" customHeight="1" x14ac:dyDescent="0.3">
      <c r="A138" s="44">
        <v>447</v>
      </c>
      <c r="B138" s="44">
        <v>59</v>
      </c>
      <c r="C138" s="44"/>
      <c r="D138" s="44"/>
      <c r="E138" s="44">
        <v>1753</v>
      </c>
      <c r="F138" s="50">
        <v>3.7071759259259256E-2</v>
      </c>
      <c r="G138" s="43" t="s">
        <v>629</v>
      </c>
      <c r="H138" s="43" t="s">
        <v>630</v>
      </c>
      <c r="I138" s="44" t="s">
        <v>74</v>
      </c>
      <c r="J138" s="44" t="s">
        <v>27</v>
      </c>
      <c r="K138" s="44">
        <v>3</v>
      </c>
      <c r="L138" s="44" t="s">
        <v>35</v>
      </c>
      <c r="M138" s="6"/>
      <c r="N138" s="11"/>
      <c r="O138" s="11"/>
      <c r="P138" s="11"/>
      <c r="Q138" s="11"/>
      <c r="R138" s="6"/>
      <c r="T138" s="6"/>
      <c r="U138" s="6"/>
      <c r="V138" s="6"/>
      <c r="W138" s="6"/>
      <c r="X138" s="6"/>
      <c r="Y138" s="6"/>
      <c r="AA138" s="11"/>
      <c r="AB138" s="6"/>
      <c r="AC138" s="11"/>
      <c r="AD138" s="11"/>
      <c r="AE138" s="6"/>
      <c r="AF138" s="6"/>
      <c r="AG138" s="6"/>
      <c r="AH138" s="11"/>
      <c r="AI138" s="6"/>
      <c r="AJ138" s="11">
        <f>$B138</f>
        <v>59</v>
      </c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5" customHeight="1" x14ac:dyDescent="0.3">
      <c r="A139" s="44">
        <v>452</v>
      </c>
      <c r="B139" s="44">
        <v>60</v>
      </c>
      <c r="C139" s="44">
        <v>6</v>
      </c>
      <c r="D139" s="44">
        <v>40</v>
      </c>
      <c r="E139" s="44">
        <v>1253</v>
      </c>
      <c r="F139" s="50">
        <v>3.712962962962963E-2</v>
      </c>
      <c r="G139" s="43" t="s">
        <v>192</v>
      </c>
      <c r="H139" s="43" t="s">
        <v>715</v>
      </c>
      <c r="I139" s="44" t="s">
        <v>127</v>
      </c>
      <c r="J139" s="44" t="s">
        <v>20</v>
      </c>
      <c r="K139" s="44">
        <v>3</v>
      </c>
      <c r="L139" s="44" t="s">
        <v>35</v>
      </c>
      <c r="M139" s="6"/>
      <c r="N139" s="11"/>
      <c r="O139" s="11"/>
      <c r="P139" s="11"/>
      <c r="Q139" s="11"/>
      <c r="R139" s="6"/>
      <c r="T139" s="6"/>
      <c r="U139" s="6"/>
      <c r="V139" s="6"/>
      <c r="W139" s="6"/>
      <c r="X139" s="6"/>
      <c r="Y139" s="6"/>
      <c r="AA139" s="11"/>
      <c r="AB139" s="11">
        <f>$B139</f>
        <v>60</v>
      </c>
      <c r="AC139" s="11"/>
      <c r="AD139" s="11"/>
      <c r="AE139" s="6"/>
      <c r="AF139" s="6"/>
      <c r="AG139" s="6"/>
      <c r="AH139" s="11"/>
      <c r="AI139" s="6"/>
      <c r="AJ139" s="6"/>
      <c r="AL139" s="6"/>
      <c r="AM139" s="6">
        <f>$D139</f>
        <v>40</v>
      </c>
      <c r="AN139" s="6"/>
      <c r="AO139" s="6"/>
      <c r="AP139" s="6"/>
      <c r="AQ139" s="6"/>
      <c r="AR139" s="6"/>
      <c r="AS139" s="6"/>
      <c r="AT139" s="6"/>
      <c r="AU139" s="6"/>
    </row>
    <row r="140" spans="1:47" ht="15" customHeight="1" x14ac:dyDescent="0.3">
      <c r="A140" s="44">
        <v>454</v>
      </c>
      <c r="B140" s="44">
        <v>61</v>
      </c>
      <c r="C140" s="44">
        <v>18</v>
      </c>
      <c r="D140" s="44">
        <v>41</v>
      </c>
      <c r="E140" s="44">
        <v>1859</v>
      </c>
      <c r="F140" s="50">
        <v>3.7222222222222226E-2</v>
      </c>
      <c r="G140" s="43" t="s">
        <v>716</v>
      </c>
      <c r="H140" s="43" t="s">
        <v>717</v>
      </c>
      <c r="I140" s="44" t="s">
        <v>119</v>
      </c>
      <c r="J140" s="44" t="s">
        <v>18</v>
      </c>
      <c r="K140" s="44">
        <v>3</v>
      </c>
      <c r="L140" s="44" t="s">
        <v>35</v>
      </c>
      <c r="M140" s="6"/>
      <c r="N140" s="11"/>
      <c r="O140" s="11"/>
      <c r="P140" s="11"/>
      <c r="Q140" s="11"/>
      <c r="R140" s="6"/>
      <c r="T140" s="6"/>
      <c r="U140" s="6"/>
      <c r="V140" s="6"/>
      <c r="W140" s="6"/>
      <c r="X140" s="6"/>
      <c r="Y140" s="6"/>
      <c r="AA140" s="11">
        <f>$B140</f>
        <v>61</v>
      </c>
      <c r="AB140" s="6"/>
      <c r="AC140" s="11"/>
      <c r="AD140" s="11"/>
      <c r="AE140" s="6"/>
      <c r="AF140" s="6"/>
      <c r="AG140" s="6"/>
      <c r="AH140" s="11"/>
      <c r="AI140" s="6"/>
      <c r="AJ140" s="6"/>
      <c r="AL140" s="6">
        <f>$D140</f>
        <v>41</v>
      </c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ht="15" customHeight="1" x14ac:dyDescent="0.3">
      <c r="A141" s="44">
        <v>459</v>
      </c>
      <c r="B141" s="44">
        <v>76</v>
      </c>
      <c r="C141" s="44">
        <v>23</v>
      </c>
      <c r="D141" s="44">
        <v>56</v>
      </c>
      <c r="E141" s="44">
        <v>686</v>
      </c>
      <c r="F141" s="50">
        <v>3.7303240740740741E-2</v>
      </c>
      <c r="G141" s="43" t="s">
        <v>215</v>
      </c>
      <c r="H141" s="43" t="s">
        <v>216</v>
      </c>
      <c r="I141" s="44" t="s">
        <v>122</v>
      </c>
      <c r="J141" s="44" t="s">
        <v>40</v>
      </c>
      <c r="K141" s="44">
        <v>2</v>
      </c>
      <c r="L141" s="44" t="s">
        <v>35</v>
      </c>
      <c r="M141" s="6"/>
      <c r="N141" s="11"/>
      <c r="O141" s="6">
        <f>$B141</f>
        <v>76</v>
      </c>
      <c r="P141" s="6"/>
      <c r="Q141" s="11"/>
      <c r="R141" s="6"/>
      <c r="T141" s="6"/>
      <c r="U141" s="6"/>
      <c r="V141" s="6">
        <f>$D141</f>
        <v>56</v>
      </c>
      <c r="W141" s="6"/>
      <c r="X141" s="6"/>
      <c r="Y141" s="6"/>
      <c r="AA141" s="11"/>
      <c r="AB141" s="11"/>
      <c r="AC141" s="6"/>
      <c r="AD141" s="6"/>
      <c r="AE141" s="11"/>
      <c r="AF141" s="6"/>
      <c r="AG141" s="6"/>
      <c r="AH141" s="6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5" customHeight="1" x14ac:dyDescent="0.3">
      <c r="A142" s="44">
        <v>460</v>
      </c>
      <c r="B142" s="44">
        <v>77</v>
      </c>
      <c r="C142" s="44"/>
      <c r="D142" s="44"/>
      <c r="E142" s="44">
        <v>1550</v>
      </c>
      <c r="F142" s="50">
        <v>3.7314814814814815E-2</v>
      </c>
      <c r="G142" s="43" t="s">
        <v>110</v>
      </c>
      <c r="H142" s="43" t="s">
        <v>111</v>
      </c>
      <c r="I142" s="44" t="s">
        <v>74</v>
      </c>
      <c r="J142" s="44" t="s">
        <v>23</v>
      </c>
      <c r="K142" s="44">
        <v>2</v>
      </c>
      <c r="L142" s="44" t="s">
        <v>35</v>
      </c>
      <c r="M142" s="11"/>
      <c r="N142" s="11"/>
      <c r="O142" s="6"/>
      <c r="P142" s="6">
        <f>$B142</f>
        <v>77</v>
      </c>
      <c r="Q142" s="6"/>
      <c r="R142" s="6"/>
      <c r="T142" s="6"/>
      <c r="U142" s="6"/>
      <c r="V142" s="6"/>
      <c r="W142" s="6"/>
      <c r="X142" s="6"/>
      <c r="Y142" s="6"/>
      <c r="AA142" s="6"/>
      <c r="AB142" s="6"/>
      <c r="AC142" s="6"/>
      <c r="AD142" s="6"/>
      <c r="AE142" s="6"/>
      <c r="AF142" s="6"/>
      <c r="AG142" s="11"/>
      <c r="AH142" s="6"/>
      <c r="AI142" s="6"/>
      <c r="AJ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5" customHeight="1" x14ac:dyDescent="0.3">
      <c r="A143" s="44">
        <v>462</v>
      </c>
      <c r="B143" s="44">
        <v>78</v>
      </c>
      <c r="C143" s="44"/>
      <c r="D143" s="44"/>
      <c r="E143" s="44">
        <v>1119</v>
      </c>
      <c r="F143" s="50">
        <v>3.7326388888888888E-2</v>
      </c>
      <c r="G143" s="43" t="s">
        <v>112</v>
      </c>
      <c r="H143" s="43" t="s">
        <v>113</v>
      </c>
      <c r="I143" s="44" t="s">
        <v>74</v>
      </c>
      <c r="J143" s="44" t="s">
        <v>32</v>
      </c>
      <c r="K143" s="44">
        <v>2</v>
      </c>
      <c r="L143" s="44" t="s">
        <v>35</v>
      </c>
      <c r="M143" s="6"/>
      <c r="N143" s="6"/>
      <c r="O143" s="11"/>
      <c r="P143" s="6"/>
      <c r="Q143" s="6">
        <f>$B143</f>
        <v>78</v>
      </c>
      <c r="R143" s="11"/>
      <c r="T143" s="6"/>
      <c r="U143" s="6"/>
      <c r="V143" s="6"/>
      <c r="W143" s="6"/>
      <c r="X143" s="6"/>
      <c r="Y143" s="6"/>
      <c r="AA143" s="6"/>
      <c r="AB143" s="6"/>
      <c r="AC143" s="11"/>
      <c r="AD143" s="11"/>
      <c r="AE143" s="6"/>
      <c r="AF143" s="6"/>
      <c r="AG143" s="11"/>
      <c r="AH143" s="6"/>
      <c r="AI143" s="11"/>
      <c r="AJ143" s="11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ht="15" customHeight="1" x14ac:dyDescent="0.3">
      <c r="A144" s="44">
        <v>466</v>
      </c>
      <c r="B144" s="44">
        <v>79</v>
      </c>
      <c r="C144" s="44"/>
      <c r="D144" s="44"/>
      <c r="E144" s="44">
        <v>1630</v>
      </c>
      <c r="F144" s="50">
        <v>3.7349537037037035E-2</v>
      </c>
      <c r="G144" s="43" t="s">
        <v>100</v>
      </c>
      <c r="H144" s="43" t="s">
        <v>114</v>
      </c>
      <c r="I144" s="44" t="s">
        <v>74</v>
      </c>
      <c r="J144" s="44" t="s">
        <v>37</v>
      </c>
      <c r="K144" s="44">
        <v>2</v>
      </c>
      <c r="L144" s="44" t="s">
        <v>35</v>
      </c>
      <c r="M144" s="6"/>
      <c r="N144" s="6">
        <f>$B144</f>
        <v>79</v>
      </c>
      <c r="O144" s="11"/>
      <c r="P144" s="6"/>
      <c r="Q144" s="11"/>
      <c r="R144" s="6"/>
      <c r="T144" s="6"/>
      <c r="U144" s="6"/>
      <c r="V144" s="6"/>
      <c r="W144" s="6"/>
      <c r="X144" s="6"/>
      <c r="Y144" s="6"/>
      <c r="AA144" s="11"/>
      <c r="AB144" s="11"/>
      <c r="AC144" s="6"/>
      <c r="AD144" s="6"/>
      <c r="AE144" s="6"/>
      <c r="AF144" s="6"/>
      <c r="AG144" s="6"/>
      <c r="AH144" s="6"/>
      <c r="AI144" s="6"/>
      <c r="AJ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ht="15" customHeight="1" x14ac:dyDescent="0.3">
      <c r="A145" s="44">
        <v>470</v>
      </c>
      <c r="B145" s="44">
        <v>62</v>
      </c>
      <c r="C145" s="44">
        <v>17</v>
      </c>
      <c r="D145" s="44">
        <v>42</v>
      </c>
      <c r="E145" s="44">
        <v>1434</v>
      </c>
      <c r="F145" s="50">
        <v>3.7581018518518514E-2</v>
      </c>
      <c r="G145" s="43" t="s">
        <v>710</v>
      </c>
      <c r="H145" s="43" t="s">
        <v>718</v>
      </c>
      <c r="I145" s="44" t="s">
        <v>122</v>
      </c>
      <c r="J145" s="44" t="s">
        <v>34</v>
      </c>
      <c r="K145" s="44">
        <v>3</v>
      </c>
      <c r="L145" s="44" t="s">
        <v>35</v>
      </c>
      <c r="M145" s="6"/>
      <c r="N145" s="11"/>
      <c r="O145" s="11"/>
      <c r="P145" s="11"/>
      <c r="Q145" s="11"/>
      <c r="R145" s="6"/>
      <c r="T145" s="6"/>
      <c r="U145" s="6"/>
      <c r="V145" s="6"/>
      <c r="W145" s="6"/>
      <c r="X145" s="6"/>
      <c r="Y145" s="6"/>
      <c r="AA145" s="11"/>
      <c r="AB145" s="6"/>
      <c r="AC145" s="11"/>
      <c r="AD145" s="11"/>
      <c r="AE145" s="6"/>
      <c r="AF145" s="6"/>
      <c r="AG145" s="6"/>
      <c r="AH145" s="11">
        <f>$B145</f>
        <v>62</v>
      </c>
      <c r="AI145" s="6"/>
      <c r="AJ145" s="6"/>
      <c r="AL145" s="6"/>
      <c r="AM145" s="6"/>
      <c r="AN145" s="6"/>
      <c r="AO145" s="6"/>
      <c r="AP145" s="6"/>
      <c r="AQ145" s="6"/>
      <c r="AR145" s="6"/>
      <c r="AS145" s="6">
        <f>$D145</f>
        <v>42</v>
      </c>
      <c r="AT145" s="6"/>
      <c r="AU145" s="6"/>
    </row>
    <row r="146" spans="1:47" ht="15" customHeight="1" x14ac:dyDescent="0.3">
      <c r="A146" s="44">
        <v>472</v>
      </c>
      <c r="B146" s="44">
        <v>80</v>
      </c>
      <c r="C146" s="44">
        <v>13</v>
      </c>
      <c r="D146" s="44">
        <v>57</v>
      </c>
      <c r="E146" s="44">
        <v>1344</v>
      </c>
      <c r="F146" s="50">
        <v>3.7627314814814815E-2</v>
      </c>
      <c r="G146" s="43" t="s">
        <v>217</v>
      </c>
      <c r="H146" s="43" t="s">
        <v>218</v>
      </c>
      <c r="I146" s="44" t="s">
        <v>127</v>
      </c>
      <c r="J146" s="44" t="s">
        <v>30</v>
      </c>
      <c r="K146" s="44">
        <v>2</v>
      </c>
      <c r="L146" s="44" t="s">
        <v>35</v>
      </c>
      <c r="M146" s="6">
        <f>$B146</f>
        <v>80</v>
      </c>
      <c r="N146" s="6"/>
      <c r="O146" s="6"/>
      <c r="P146" s="6"/>
      <c r="Q146" s="6"/>
      <c r="R146" s="6"/>
      <c r="T146" s="6">
        <f>$D146</f>
        <v>57</v>
      </c>
      <c r="U146" s="6"/>
      <c r="V146" s="6"/>
      <c r="W146" s="6"/>
      <c r="X146" s="6"/>
      <c r="Y146" s="6"/>
      <c r="AA146" s="11"/>
      <c r="AB146" s="11"/>
      <c r="AC146" s="6"/>
      <c r="AD146" s="6"/>
      <c r="AE146" s="11"/>
      <c r="AF146" s="6"/>
      <c r="AG146" s="6"/>
      <c r="AH146" s="11"/>
      <c r="AI146" s="11"/>
      <c r="AJ146" s="11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5" customHeight="1" x14ac:dyDescent="0.3">
      <c r="A147" s="44">
        <v>473</v>
      </c>
      <c r="B147" s="44">
        <v>63</v>
      </c>
      <c r="C147" s="44"/>
      <c r="D147" s="44"/>
      <c r="E147" s="44">
        <v>1804</v>
      </c>
      <c r="F147" s="50">
        <v>3.7662037037037042E-2</v>
      </c>
      <c r="G147" s="43" t="s">
        <v>631</v>
      </c>
      <c r="H147" s="43" t="s">
        <v>632</v>
      </c>
      <c r="I147" s="44" t="s">
        <v>74</v>
      </c>
      <c r="J147" s="44" t="s">
        <v>27</v>
      </c>
      <c r="K147" s="44">
        <v>3</v>
      </c>
      <c r="L147" s="44" t="s">
        <v>35</v>
      </c>
      <c r="M147" s="6"/>
      <c r="N147" s="11"/>
      <c r="O147" s="11"/>
      <c r="P147" s="11"/>
      <c r="Q147" s="11"/>
      <c r="R147" s="6"/>
      <c r="T147" s="6"/>
      <c r="U147" s="6"/>
      <c r="V147" s="6"/>
      <c r="W147" s="6"/>
      <c r="X147" s="6"/>
      <c r="Y147" s="6"/>
      <c r="AA147" s="11"/>
      <c r="AB147" s="6"/>
      <c r="AC147" s="11"/>
      <c r="AD147" s="11"/>
      <c r="AE147" s="6"/>
      <c r="AF147" s="6"/>
      <c r="AG147" s="6"/>
      <c r="AH147" s="11"/>
      <c r="AI147" s="6"/>
      <c r="AJ147" s="11">
        <f>$B147</f>
        <v>63</v>
      </c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5" customHeight="1" x14ac:dyDescent="0.3">
      <c r="A148" s="44">
        <v>474</v>
      </c>
      <c r="B148" s="44">
        <v>64</v>
      </c>
      <c r="C148" s="44"/>
      <c r="D148" s="44"/>
      <c r="E148" s="44">
        <v>1907</v>
      </c>
      <c r="F148" s="50">
        <v>3.7696759259259263E-2</v>
      </c>
      <c r="G148" s="43" t="s">
        <v>633</v>
      </c>
      <c r="H148" s="43" t="s">
        <v>255</v>
      </c>
      <c r="I148" s="44" t="s">
        <v>74</v>
      </c>
      <c r="J148" s="44" t="s">
        <v>22</v>
      </c>
      <c r="K148" s="44">
        <v>3</v>
      </c>
      <c r="L148" s="44" t="s">
        <v>35</v>
      </c>
      <c r="M148" s="6"/>
      <c r="N148" s="11"/>
      <c r="O148" s="11"/>
      <c r="P148" s="11"/>
      <c r="Q148" s="11"/>
      <c r="R148" s="6"/>
      <c r="T148" s="6"/>
      <c r="U148" s="6"/>
      <c r="V148" s="6"/>
      <c r="W148" s="6"/>
      <c r="X148" s="6"/>
      <c r="Y148" s="6"/>
      <c r="AA148" s="11"/>
      <c r="AB148" s="6"/>
      <c r="AC148" s="11"/>
      <c r="AD148" s="11"/>
      <c r="AE148" s="6"/>
      <c r="AF148" s="6"/>
      <c r="AG148" s="6"/>
      <c r="AH148" s="11"/>
      <c r="AI148" s="11">
        <f>$B148</f>
        <v>64</v>
      </c>
      <c r="AJ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ht="15" customHeight="1" x14ac:dyDescent="0.3">
      <c r="A149" s="44">
        <v>475</v>
      </c>
      <c r="B149" s="44">
        <v>65</v>
      </c>
      <c r="C149" s="44"/>
      <c r="D149" s="44"/>
      <c r="E149" s="44">
        <v>1812</v>
      </c>
      <c r="F149" s="50">
        <v>3.7708333333333337E-2</v>
      </c>
      <c r="G149" s="43" t="s">
        <v>634</v>
      </c>
      <c r="H149" s="43" t="s">
        <v>635</v>
      </c>
      <c r="I149" s="44" t="s">
        <v>74</v>
      </c>
      <c r="J149" s="44" t="s">
        <v>27</v>
      </c>
      <c r="K149" s="44">
        <v>3</v>
      </c>
      <c r="L149" s="44" t="s">
        <v>35</v>
      </c>
      <c r="M149" s="6"/>
      <c r="N149" s="11"/>
      <c r="O149" s="11"/>
      <c r="P149" s="11"/>
      <c r="Q149" s="11"/>
      <c r="R149" s="6"/>
      <c r="T149" s="6"/>
      <c r="U149" s="6"/>
      <c r="V149" s="6"/>
      <c r="W149" s="6"/>
      <c r="X149" s="6"/>
      <c r="Y149" s="6"/>
      <c r="AA149" s="11"/>
      <c r="AB149" s="6"/>
      <c r="AC149" s="11"/>
      <c r="AD149" s="11"/>
      <c r="AE149" s="6"/>
      <c r="AF149" s="6"/>
      <c r="AG149" s="6"/>
      <c r="AH149" s="11"/>
      <c r="AI149" s="6"/>
      <c r="AJ149" s="11">
        <f>$B149</f>
        <v>65</v>
      </c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5" customHeight="1" x14ac:dyDescent="0.3">
      <c r="A150" s="44">
        <v>476</v>
      </c>
      <c r="B150" s="44">
        <v>66</v>
      </c>
      <c r="C150" s="44"/>
      <c r="D150" s="44"/>
      <c r="E150" s="44">
        <v>1758</v>
      </c>
      <c r="F150" s="50">
        <v>3.7719907407407403E-2</v>
      </c>
      <c r="G150" s="43" t="s">
        <v>203</v>
      </c>
      <c r="H150" s="43" t="s">
        <v>636</v>
      </c>
      <c r="I150" s="44" t="s">
        <v>74</v>
      </c>
      <c r="J150" s="44" t="s">
        <v>27</v>
      </c>
      <c r="K150" s="44">
        <v>3</v>
      </c>
      <c r="L150" s="44" t="s">
        <v>35</v>
      </c>
      <c r="M150" s="6"/>
      <c r="N150" s="11"/>
      <c r="O150" s="11"/>
      <c r="P150" s="11"/>
      <c r="Q150" s="11"/>
      <c r="R150" s="6"/>
      <c r="T150" s="6"/>
      <c r="U150" s="6"/>
      <c r="V150" s="6"/>
      <c r="W150" s="6"/>
      <c r="X150" s="6"/>
      <c r="Y150" s="6"/>
      <c r="AA150" s="11"/>
      <c r="AB150" s="6"/>
      <c r="AC150" s="11"/>
      <c r="AD150" s="11"/>
      <c r="AE150" s="6"/>
      <c r="AF150" s="6"/>
      <c r="AG150" s="6"/>
      <c r="AH150" s="11"/>
      <c r="AI150" s="6"/>
      <c r="AJ150" s="11">
        <f>$B150</f>
        <v>66</v>
      </c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5" customHeight="1" x14ac:dyDescent="0.3">
      <c r="A151" s="44">
        <v>477</v>
      </c>
      <c r="B151" s="44">
        <v>81</v>
      </c>
      <c r="C151" s="44">
        <v>19</v>
      </c>
      <c r="D151" s="44">
        <v>58</v>
      </c>
      <c r="E151" s="44">
        <v>685</v>
      </c>
      <c r="F151" s="50">
        <v>3.7777777777777778E-2</v>
      </c>
      <c r="G151" s="43" t="s">
        <v>219</v>
      </c>
      <c r="H151" s="43" t="s">
        <v>220</v>
      </c>
      <c r="I151" s="44" t="s">
        <v>119</v>
      </c>
      <c r="J151" s="44" t="s">
        <v>40</v>
      </c>
      <c r="K151" s="44">
        <v>2</v>
      </c>
      <c r="L151" s="44" t="s">
        <v>35</v>
      </c>
      <c r="M151" s="11"/>
      <c r="N151" s="11"/>
      <c r="O151" s="6">
        <f>$B151</f>
        <v>81</v>
      </c>
      <c r="P151" s="11"/>
      <c r="Q151" s="6"/>
      <c r="R151" s="6"/>
      <c r="T151" s="6"/>
      <c r="U151" s="6"/>
      <c r="V151" s="6">
        <f>$D151</f>
        <v>58</v>
      </c>
      <c r="W151" s="6"/>
      <c r="X151" s="6"/>
      <c r="Y151" s="6"/>
      <c r="AA151" s="11"/>
      <c r="AB151" s="6"/>
      <c r="AC151" s="6"/>
      <c r="AD151" s="6"/>
      <c r="AE151" s="6"/>
      <c r="AF151" s="6"/>
      <c r="AG151" s="6"/>
      <c r="AH151" s="6"/>
      <c r="AI151" s="6"/>
      <c r="AJ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5" customHeight="1" x14ac:dyDescent="0.3">
      <c r="A152" s="44">
        <v>478</v>
      </c>
      <c r="B152" s="44">
        <v>82</v>
      </c>
      <c r="C152" s="44">
        <v>14</v>
      </c>
      <c r="D152" s="44">
        <v>59</v>
      </c>
      <c r="E152" s="44">
        <v>1352</v>
      </c>
      <c r="F152" s="50">
        <v>3.7870370370370367E-2</v>
      </c>
      <c r="G152" s="43" t="s">
        <v>221</v>
      </c>
      <c r="H152" s="43" t="s">
        <v>222</v>
      </c>
      <c r="I152" s="44" t="s">
        <v>127</v>
      </c>
      <c r="J152" s="44" t="s">
        <v>30</v>
      </c>
      <c r="K152" s="44">
        <v>2</v>
      </c>
      <c r="L152" s="44" t="s">
        <v>35</v>
      </c>
      <c r="M152" s="6">
        <f>$B152</f>
        <v>82</v>
      </c>
      <c r="N152" s="11"/>
      <c r="O152" s="11"/>
      <c r="P152" s="6"/>
      <c r="Q152" s="6"/>
      <c r="R152" s="6"/>
      <c r="T152" s="6">
        <f>$D152</f>
        <v>59</v>
      </c>
      <c r="U152" s="6"/>
      <c r="V152" s="6"/>
      <c r="W152" s="6"/>
      <c r="X152" s="6"/>
      <c r="Y152" s="6"/>
      <c r="AA152" s="6"/>
      <c r="AB152" s="6"/>
      <c r="AC152" s="6"/>
      <c r="AD152" s="6"/>
      <c r="AE152" s="6"/>
      <c r="AF152" s="6"/>
      <c r="AG152" s="11"/>
      <c r="AH152" s="6"/>
      <c r="AI152" s="6"/>
      <c r="AJ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5" customHeight="1" x14ac:dyDescent="0.3">
      <c r="A153" s="44">
        <v>481</v>
      </c>
      <c r="B153" s="44">
        <v>83</v>
      </c>
      <c r="C153" s="44">
        <v>15</v>
      </c>
      <c r="D153" s="44">
        <v>60</v>
      </c>
      <c r="E153" s="44">
        <v>781</v>
      </c>
      <c r="F153" s="50">
        <v>3.7951388888888889E-2</v>
      </c>
      <c r="G153" s="43" t="s">
        <v>223</v>
      </c>
      <c r="H153" s="43" t="s">
        <v>224</v>
      </c>
      <c r="I153" s="44" t="s">
        <v>127</v>
      </c>
      <c r="J153" s="44" t="s">
        <v>40</v>
      </c>
      <c r="K153" s="44">
        <v>2</v>
      </c>
      <c r="L153" s="44" t="s">
        <v>35</v>
      </c>
      <c r="M153" s="6"/>
      <c r="N153" s="6"/>
      <c r="O153" s="6">
        <f>$B153</f>
        <v>83</v>
      </c>
      <c r="P153" s="6"/>
      <c r="Q153" s="11"/>
      <c r="R153" s="6"/>
      <c r="T153" s="6"/>
      <c r="U153" s="6"/>
      <c r="V153" s="6">
        <f>$D153</f>
        <v>60</v>
      </c>
      <c r="W153" s="6"/>
      <c r="X153" s="6"/>
      <c r="Y153" s="6"/>
      <c r="AA153" s="11"/>
      <c r="AB153" s="6"/>
      <c r="AC153" s="11"/>
      <c r="AD153" s="11"/>
      <c r="AE153" s="11"/>
      <c r="AF153" s="6"/>
      <c r="AG153" s="6"/>
      <c r="AH153" s="11"/>
      <c r="AI153" s="6"/>
      <c r="AJ153" s="11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" customHeight="1" x14ac:dyDescent="0.3">
      <c r="A154" s="44">
        <v>482</v>
      </c>
      <c r="B154" s="44">
        <v>84</v>
      </c>
      <c r="C154" s="44">
        <v>20</v>
      </c>
      <c r="D154" s="44">
        <v>61</v>
      </c>
      <c r="E154" s="44">
        <v>1139</v>
      </c>
      <c r="F154" s="50">
        <v>3.7974537037037036E-2</v>
      </c>
      <c r="G154" s="43" t="s">
        <v>225</v>
      </c>
      <c r="H154" s="43" t="s">
        <v>226</v>
      </c>
      <c r="I154" s="44" t="s">
        <v>119</v>
      </c>
      <c r="J154" s="44" t="s">
        <v>32</v>
      </c>
      <c r="K154" s="44">
        <v>2</v>
      </c>
      <c r="L154" s="44" t="s">
        <v>35</v>
      </c>
      <c r="M154" s="11"/>
      <c r="N154" s="11"/>
      <c r="O154" s="6"/>
      <c r="P154" s="6"/>
      <c r="Q154" s="6">
        <f>$B154</f>
        <v>84</v>
      </c>
      <c r="R154" s="6"/>
      <c r="T154" s="6"/>
      <c r="U154" s="6"/>
      <c r="V154" s="6"/>
      <c r="W154" s="6"/>
      <c r="X154" s="6">
        <f>$D154</f>
        <v>61</v>
      </c>
      <c r="Y154" s="6"/>
      <c r="AA154" s="6"/>
      <c r="AB154" s="6"/>
      <c r="AC154" s="6"/>
      <c r="AD154" s="6"/>
      <c r="AE154" s="6"/>
      <c r="AF154" s="6"/>
      <c r="AG154" s="11"/>
      <c r="AH154" s="11"/>
      <c r="AI154" s="6"/>
      <c r="AJ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5" customHeight="1" x14ac:dyDescent="0.3">
      <c r="A155" s="44">
        <v>486</v>
      </c>
      <c r="B155" s="44">
        <v>85</v>
      </c>
      <c r="C155" s="44">
        <v>4</v>
      </c>
      <c r="D155" s="44">
        <v>62</v>
      </c>
      <c r="E155" s="44">
        <v>1342</v>
      </c>
      <c r="F155" s="50">
        <v>3.8067129629629631E-2</v>
      </c>
      <c r="G155" s="43" t="s">
        <v>227</v>
      </c>
      <c r="H155" s="43" t="s">
        <v>228</v>
      </c>
      <c r="I155" s="44" t="s">
        <v>138</v>
      </c>
      <c r="J155" s="44" t="s">
        <v>30</v>
      </c>
      <c r="K155" s="44">
        <v>2</v>
      </c>
      <c r="L155" s="44" t="s">
        <v>35</v>
      </c>
      <c r="M155" s="6">
        <f>$B155</f>
        <v>85</v>
      </c>
      <c r="N155" s="6"/>
      <c r="O155" s="6"/>
      <c r="P155" s="6"/>
      <c r="Q155" s="6"/>
      <c r="R155" s="11"/>
      <c r="T155" s="6">
        <f>$D155</f>
        <v>62</v>
      </c>
      <c r="U155" s="6"/>
      <c r="V155" s="6"/>
      <c r="W155" s="6"/>
      <c r="X155" s="6"/>
      <c r="Y155" s="6"/>
      <c r="AA155" s="11"/>
      <c r="AB155" s="6"/>
      <c r="AC155" s="6"/>
      <c r="AD155" s="6"/>
      <c r="AE155" s="11"/>
      <c r="AF155" s="6"/>
      <c r="AG155" s="6"/>
      <c r="AH155" s="11"/>
      <c r="AI155" s="11"/>
      <c r="AJ155" s="11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ht="15" customHeight="1" x14ac:dyDescent="0.3">
      <c r="A156" s="44">
        <v>487</v>
      </c>
      <c r="B156" s="44">
        <v>67</v>
      </c>
      <c r="C156" s="44"/>
      <c r="D156" s="44"/>
      <c r="E156" s="44">
        <v>1263</v>
      </c>
      <c r="F156" s="50">
        <v>3.8078703703703705E-2</v>
      </c>
      <c r="G156" s="43" t="s">
        <v>190</v>
      </c>
      <c r="H156" s="43" t="s">
        <v>637</v>
      </c>
      <c r="I156" s="44" t="s">
        <v>74</v>
      </c>
      <c r="J156" s="44" t="s">
        <v>20</v>
      </c>
      <c r="K156" s="44">
        <v>3</v>
      </c>
      <c r="L156" s="44" t="s">
        <v>35</v>
      </c>
      <c r="M156" s="6"/>
      <c r="N156" s="11"/>
      <c r="O156" s="11"/>
      <c r="P156" s="11"/>
      <c r="Q156" s="11"/>
      <c r="R156" s="6"/>
      <c r="T156" s="6"/>
      <c r="U156" s="6"/>
      <c r="V156" s="6"/>
      <c r="W156" s="6"/>
      <c r="X156" s="6"/>
      <c r="Y156" s="6"/>
      <c r="AA156" s="11"/>
      <c r="AB156" s="11">
        <f>$B156</f>
        <v>67</v>
      </c>
      <c r="AC156" s="11"/>
      <c r="AD156" s="11"/>
      <c r="AE156" s="6"/>
      <c r="AF156" s="6"/>
      <c r="AG156" s="6"/>
      <c r="AH156" s="11"/>
      <c r="AI156" s="6"/>
      <c r="AJ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ht="15" customHeight="1" x14ac:dyDescent="0.3">
      <c r="A157" s="44">
        <v>488</v>
      </c>
      <c r="B157" s="44">
        <v>68</v>
      </c>
      <c r="C157" s="44">
        <v>7</v>
      </c>
      <c r="D157" s="44">
        <v>43</v>
      </c>
      <c r="E157" s="44">
        <v>1237</v>
      </c>
      <c r="F157" s="50">
        <v>3.81712962962963E-2</v>
      </c>
      <c r="G157" s="43" t="s">
        <v>213</v>
      </c>
      <c r="H157" s="43" t="s">
        <v>719</v>
      </c>
      <c r="I157" s="44" t="s">
        <v>127</v>
      </c>
      <c r="J157" s="44" t="s">
        <v>20</v>
      </c>
      <c r="K157" s="44">
        <v>3</v>
      </c>
      <c r="L157" s="44" t="s">
        <v>35</v>
      </c>
      <c r="M157" s="6"/>
      <c r="N157" s="11"/>
      <c r="O157" s="11"/>
      <c r="P157" s="11"/>
      <c r="Q157" s="11"/>
      <c r="R157" s="6"/>
      <c r="T157" s="6"/>
      <c r="U157" s="6"/>
      <c r="V157" s="6"/>
      <c r="W157" s="6"/>
      <c r="X157" s="6"/>
      <c r="Y157" s="6"/>
      <c r="AA157" s="11"/>
      <c r="AB157" s="11">
        <f>$B157</f>
        <v>68</v>
      </c>
      <c r="AC157" s="11"/>
      <c r="AD157" s="11"/>
      <c r="AE157" s="6"/>
      <c r="AF157" s="6"/>
      <c r="AG157" s="6"/>
      <c r="AH157" s="11"/>
      <c r="AI157" s="6"/>
      <c r="AJ157" s="6"/>
      <c r="AL157" s="6"/>
      <c r="AM157" s="6">
        <f>$D157</f>
        <v>43</v>
      </c>
      <c r="AN157" s="6"/>
      <c r="AO157" s="6"/>
      <c r="AP157" s="6"/>
      <c r="AQ157" s="6"/>
      <c r="AR157" s="6"/>
      <c r="AS157" s="6"/>
      <c r="AT157" s="6"/>
      <c r="AU157" s="6"/>
    </row>
    <row r="158" spans="1:47" ht="15" customHeight="1" x14ac:dyDescent="0.3">
      <c r="A158" s="44">
        <v>489</v>
      </c>
      <c r="B158" s="44">
        <v>86</v>
      </c>
      <c r="C158" s="44">
        <v>16</v>
      </c>
      <c r="D158" s="44">
        <v>63</v>
      </c>
      <c r="E158" s="44">
        <v>1331</v>
      </c>
      <c r="F158" s="50">
        <v>3.8194444444444441E-2</v>
      </c>
      <c r="G158" s="43" t="s">
        <v>94</v>
      </c>
      <c r="H158" s="43" t="s">
        <v>229</v>
      </c>
      <c r="I158" s="44" t="s">
        <v>127</v>
      </c>
      <c r="J158" s="44" t="s">
        <v>30</v>
      </c>
      <c r="K158" s="44">
        <v>2</v>
      </c>
      <c r="L158" s="44" t="s">
        <v>35</v>
      </c>
      <c r="M158" s="6">
        <f>$B158</f>
        <v>86</v>
      </c>
      <c r="N158" s="11"/>
      <c r="O158" s="6"/>
      <c r="P158" s="6"/>
      <c r="Q158" s="11"/>
      <c r="R158" s="6"/>
      <c r="T158" s="6">
        <f>$D158</f>
        <v>63</v>
      </c>
      <c r="U158" s="6"/>
      <c r="V158" s="6"/>
      <c r="W158" s="6"/>
      <c r="X158" s="6"/>
      <c r="Y158" s="6"/>
      <c r="AA158" s="11"/>
      <c r="AB158" s="11"/>
      <c r="AC158" s="6"/>
      <c r="AD158" s="6"/>
      <c r="AE158" s="6"/>
      <c r="AF158" s="6"/>
      <c r="AG158" s="6"/>
      <c r="AH158" s="11"/>
      <c r="AI158" s="6"/>
      <c r="AJ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ht="15" customHeight="1" x14ac:dyDescent="0.3">
      <c r="A159" s="44">
        <v>491</v>
      </c>
      <c r="B159" s="44">
        <v>87</v>
      </c>
      <c r="C159" s="44">
        <v>24</v>
      </c>
      <c r="D159" s="44">
        <v>64</v>
      </c>
      <c r="E159" s="44">
        <v>864</v>
      </c>
      <c r="F159" s="50">
        <v>3.8252314814814815E-2</v>
      </c>
      <c r="G159" s="43" t="s">
        <v>230</v>
      </c>
      <c r="H159" s="43" t="s">
        <v>231</v>
      </c>
      <c r="I159" s="44" t="s">
        <v>122</v>
      </c>
      <c r="J159" s="44" t="s">
        <v>39</v>
      </c>
      <c r="K159" s="44">
        <v>2</v>
      </c>
      <c r="L159" s="44" t="s">
        <v>35</v>
      </c>
      <c r="M159" s="6"/>
      <c r="N159" s="6"/>
      <c r="O159" s="11"/>
      <c r="P159" s="6"/>
      <c r="Q159" s="11"/>
      <c r="R159" s="6">
        <f>$B159</f>
        <v>87</v>
      </c>
      <c r="T159" s="6"/>
      <c r="U159" s="6"/>
      <c r="V159" s="6"/>
      <c r="W159" s="6"/>
      <c r="X159" s="6"/>
      <c r="Y159" s="6">
        <f>$D159</f>
        <v>64</v>
      </c>
      <c r="AA159" s="6"/>
      <c r="AB159" s="11"/>
      <c r="AC159" s="6"/>
      <c r="AD159" s="6"/>
      <c r="AE159" s="6"/>
      <c r="AF159" s="6"/>
      <c r="AG159" s="6"/>
      <c r="AH159" s="11"/>
      <c r="AI159" s="6"/>
      <c r="AJ159" s="11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5" customHeight="1" x14ac:dyDescent="0.3">
      <c r="A160" s="44">
        <v>493</v>
      </c>
      <c r="B160" s="44">
        <v>88</v>
      </c>
      <c r="C160" s="44">
        <v>25</v>
      </c>
      <c r="D160" s="44">
        <v>65</v>
      </c>
      <c r="E160" s="44">
        <v>1563</v>
      </c>
      <c r="F160" s="50">
        <v>3.8321759259259264E-2</v>
      </c>
      <c r="G160" s="43" t="s">
        <v>232</v>
      </c>
      <c r="H160" s="43" t="s">
        <v>233</v>
      </c>
      <c r="I160" s="44" t="s">
        <v>122</v>
      </c>
      <c r="J160" s="44" t="s">
        <v>23</v>
      </c>
      <c r="K160" s="44">
        <v>2</v>
      </c>
      <c r="L160" s="44" t="s">
        <v>35</v>
      </c>
      <c r="M160" s="11"/>
      <c r="N160" s="11"/>
      <c r="O160" s="6"/>
      <c r="P160" s="6">
        <f>$B160</f>
        <v>88</v>
      </c>
      <c r="Q160" s="6"/>
      <c r="R160" s="11"/>
      <c r="T160" s="6"/>
      <c r="U160" s="6"/>
      <c r="V160" s="6"/>
      <c r="W160" s="6">
        <f>$D160</f>
        <v>65</v>
      </c>
      <c r="X160" s="6"/>
      <c r="Y160" s="6"/>
      <c r="AA160" s="11"/>
      <c r="AB160" s="6"/>
      <c r="AC160" s="6"/>
      <c r="AD160" s="6"/>
      <c r="AE160" s="11"/>
      <c r="AF160" s="11"/>
      <c r="AG160" s="6"/>
      <c r="AH160" s="6"/>
      <c r="AI160" s="6"/>
      <c r="AJ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spans="1:47" ht="15" customHeight="1" x14ac:dyDescent="0.3">
      <c r="A161" s="44">
        <v>496</v>
      </c>
      <c r="B161" s="44">
        <v>89</v>
      </c>
      <c r="C161" s="44">
        <v>26</v>
      </c>
      <c r="D161" s="44">
        <v>66</v>
      </c>
      <c r="E161" s="44">
        <v>792</v>
      </c>
      <c r="F161" s="50">
        <v>3.8379629629629625E-2</v>
      </c>
      <c r="G161" s="43" t="s">
        <v>234</v>
      </c>
      <c r="H161" s="43" t="s">
        <v>235</v>
      </c>
      <c r="I161" s="44" t="s">
        <v>122</v>
      </c>
      <c r="J161" s="44" t="s">
        <v>40</v>
      </c>
      <c r="K161" s="44">
        <v>2</v>
      </c>
      <c r="L161" s="44" t="s">
        <v>35</v>
      </c>
      <c r="M161" s="11"/>
      <c r="N161" s="11"/>
      <c r="O161" s="6">
        <f>$B161</f>
        <v>89</v>
      </c>
      <c r="P161" s="6"/>
      <c r="Q161" s="6"/>
      <c r="R161" s="6"/>
      <c r="T161" s="6"/>
      <c r="U161" s="6"/>
      <c r="V161" s="6">
        <f>$D161</f>
        <v>66</v>
      </c>
      <c r="W161" s="6"/>
      <c r="X161" s="6"/>
      <c r="Y161" s="6"/>
      <c r="AA161" s="11"/>
      <c r="AB161" s="6"/>
      <c r="AC161" s="6"/>
      <c r="AD161" s="6"/>
      <c r="AE161" s="11"/>
      <c r="AF161" s="6"/>
      <c r="AG161" s="11"/>
      <c r="AH161" s="11"/>
      <c r="AI161" s="6"/>
      <c r="AJ161" s="11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5" customHeight="1" x14ac:dyDescent="0.3">
      <c r="A162" s="44">
        <v>499</v>
      </c>
      <c r="B162" s="44">
        <v>69</v>
      </c>
      <c r="C162" s="44">
        <v>19</v>
      </c>
      <c r="D162" s="44">
        <v>44</v>
      </c>
      <c r="E162" s="44">
        <v>1479</v>
      </c>
      <c r="F162" s="50">
        <v>3.8425925925925926E-2</v>
      </c>
      <c r="G162" s="43" t="s">
        <v>720</v>
      </c>
      <c r="H162" s="43" t="s">
        <v>721</v>
      </c>
      <c r="I162" s="44" t="s">
        <v>119</v>
      </c>
      <c r="J162" s="44" t="s">
        <v>34</v>
      </c>
      <c r="K162" s="44">
        <v>3</v>
      </c>
      <c r="L162" s="44" t="s">
        <v>35</v>
      </c>
      <c r="M162" s="6"/>
      <c r="N162" s="11"/>
      <c r="O162" s="11"/>
      <c r="P162" s="11"/>
      <c r="Q162" s="11"/>
      <c r="R162" s="6"/>
      <c r="T162" s="6"/>
      <c r="U162" s="6"/>
      <c r="V162" s="6"/>
      <c r="W162" s="6"/>
      <c r="X162" s="6"/>
      <c r="Y162" s="6"/>
      <c r="AA162" s="11"/>
      <c r="AB162" s="6"/>
      <c r="AC162" s="11"/>
      <c r="AD162" s="11"/>
      <c r="AE162" s="6"/>
      <c r="AF162" s="6"/>
      <c r="AG162" s="6"/>
      <c r="AH162" s="11">
        <f>$B162</f>
        <v>69</v>
      </c>
      <c r="AI162" s="6"/>
      <c r="AJ162" s="6"/>
      <c r="AL162" s="6"/>
      <c r="AM162" s="6"/>
      <c r="AN162" s="6"/>
      <c r="AO162" s="6"/>
      <c r="AP162" s="6"/>
      <c r="AQ162" s="6"/>
      <c r="AR162" s="6"/>
      <c r="AS162" s="6">
        <f>$D162</f>
        <v>44</v>
      </c>
      <c r="AT162" s="6"/>
      <c r="AU162" s="6"/>
    </row>
    <row r="163" spans="1:47" ht="15" customHeight="1" x14ac:dyDescent="0.3">
      <c r="A163" s="44">
        <v>501</v>
      </c>
      <c r="B163" s="44">
        <v>70</v>
      </c>
      <c r="C163" s="44">
        <v>20</v>
      </c>
      <c r="D163" s="44">
        <v>45</v>
      </c>
      <c r="E163" s="44">
        <v>1245</v>
      </c>
      <c r="F163" s="50">
        <v>3.847222222222222E-2</v>
      </c>
      <c r="G163" s="43" t="s">
        <v>642</v>
      </c>
      <c r="H163" s="43" t="s">
        <v>722</v>
      </c>
      <c r="I163" s="44" t="s">
        <v>119</v>
      </c>
      <c r="J163" s="44" t="s">
        <v>20</v>
      </c>
      <c r="K163" s="44">
        <v>3</v>
      </c>
      <c r="L163" s="44" t="s">
        <v>35</v>
      </c>
      <c r="M163" s="6"/>
      <c r="N163" s="11"/>
      <c r="O163" s="11"/>
      <c r="P163" s="11"/>
      <c r="Q163" s="11"/>
      <c r="R163" s="6"/>
      <c r="T163" s="6"/>
      <c r="U163" s="6"/>
      <c r="V163" s="6"/>
      <c r="W163" s="6"/>
      <c r="X163" s="6"/>
      <c r="Y163" s="6"/>
      <c r="AA163" s="11"/>
      <c r="AB163" s="11">
        <f>$B163</f>
        <v>70</v>
      </c>
      <c r="AC163" s="11"/>
      <c r="AD163" s="11"/>
      <c r="AE163" s="6"/>
      <c r="AF163" s="6"/>
      <c r="AG163" s="6"/>
      <c r="AH163" s="11"/>
      <c r="AI163" s="6"/>
      <c r="AJ163" s="6"/>
      <c r="AL163" s="6"/>
      <c r="AM163" s="6">
        <f>$D163</f>
        <v>45</v>
      </c>
      <c r="AN163" s="6"/>
      <c r="AO163" s="6"/>
      <c r="AP163" s="6"/>
      <c r="AQ163" s="6"/>
      <c r="AR163" s="6"/>
      <c r="AS163" s="6"/>
      <c r="AT163" s="6"/>
      <c r="AU163" s="6"/>
    </row>
    <row r="164" spans="1:47" ht="15" customHeight="1" x14ac:dyDescent="0.3">
      <c r="A164" s="44">
        <v>502</v>
      </c>
      <c r="B164" s="44">
        <v>71</v>
      </c>
      <c r="C164" s="44">
        <v>18</v>
      </c>
      <c r="D164" s="44">
        <v>46</v>
      </c>
      <c r="E164" s="44">
        <v>1576</v>
      </c>
      <c r="F164" s="50">
        <v>3.8518518518518514E-2</v>
      </c>
      <c r="G164" s="43" t="s">
        <v>723</v>
      </c>
      <c r="H164" s="43" t="s">
        <v>105</v>
      </c>
      <c r="I164" s="44" t="s">
        <v>122</v>
      </c>
      <c r="J164" s="44" t="s">
        <v>25</v>
      </c>
      <c r="K164" s="44">
        <v>3</v>
      </c>
      <c r="L164" s="44" t="s">
        <v>35</v>
      </c>
      <c r="M164" s="6"/>
      <c r="N164" s="11"/>
      <c r="O164" s="11"/>
      <c r="P164" s="11"/>
      <c r="Q164" s="11"/>
      <c r="R164" s="6"/>
      <c r="T164" s="6"/>
      <c r="U164" s="6"/>
      <c r="V164" s="6"/>
      <c r="W164" s="6"/>
      <c r="X164" s="6"/>
      <c r="Y164" s="6"/>
      <c r="AA164" s="11"/>
      <c r="AB164" s="6"/>
      <c r="AC164" s="11"/>
      <c r="AD164" s="11"/>
      <c r="AE164" s="6"/>
      <c r="AF164" s="6"/>
      <c r="AG164" s="11">
        <f>$B164</f>
        <v>71</v>
      </c>
      <c r="AH164" s="11"/>
      <c r="AI164" s="6"/>
      <c r="AJ164" s="6"/>
      <c r="AL164" s="6"/>
      <c r="AM164" s="6"/>
      <c r="AN164" s="6"/>
      <c r="AO164" s="6"/>
      <c r="AP164" s="6"/>
      <c r="AQ164" s="6"/>
      <c r="AR164" s="6">
        <f>$D164</f>
        <v>46</v>
      </c>
      <c r="AS164" s="6"/>
      <c r="AT164" s="6"/>
      <c r="AU164" s="6"/>
    </row>
    <row r="165" spans="1:47" ht="15" customHeight="1" x14ac:dyDescent="0.3">
      <c r="A165" s="44">
        <v>504</v>
      </c>
      <c r="B165" s="44">
        <v>90</v>
      </c>
      <c r="C165" s="44"/>
      <c r="D165" s="44"/>
      <c r="E165" s="44">
        <v>1530</v>
      </c>
      <c r="F165" s="50">
        <v>3.8553240740740742E-2</v>
      </c>
      <c r="G165" s="43" t="s">
        <v>115</v>
      </c>
      <c r="H165" s="43" t="s">
        <v>116</v>
      </c>
      <c r="I165" s="44" t="s">
        <v>74</v>
      </c>
      <c r="J165" s="44" t="s">
        <v>23</v>
      </c>
      <c r="K165" s="44">
        <v>2</v>
      </c>
      <c r="L165" s="44" t="s">
        <v>35</v>
      </c>
      <c r="M165" s="11"/>
      <c r="N165" s="6"/>
      <c r="O165" s="11"/>
      <c r="P165" s="6">
        <f>$B165</f>
        <v>90</v>
      </c>
      <c r="Q165" s="11"/>
      <c r="R165" s="11"/>
      <c r="T165" s="6"/>
      <c r="U165" s="6"/>
      <c r="V165" s="6"/>
      <c r="W165" s="6"/>
      <c r="X165" s="6"/>
      <c r="Y165" s="6"/>
      <c r="AA165" s="6"/>
      <c r="AB165" s="11"/>
      <c r="AC165" s="6"/>
      <c r="AD165" s="6"/>
      <c r="AE165" s="6"/>
      <c r="AF165" s="6"/>
      <c r="AG165" s="6"/>
      <c r="AH165" s="6"/>
      <c r="AI165" s="6"/>
      <c r="AJ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spans="1:47" ht="15" customHeight="1" x14ac:dyDescent="0.3">
      <c r="A166" s="44">
        <v>506</v>
      </c>
      <c r="B166" s="44">
        <v>91</v>
      </c>
      <c r="C166" s="44">
        <v>17</v>
      </c>
      <c r="D166" s="44">
        <v>67</v>
      </c>
      <c r="E166" s="44">
        <v>1350</v>
      </c>
      <c r="F166" s="50">
        <v>3.8657407407407411E-2</v>
      </c>
      <c r="G166" s="43" t="s">
        <v>236</v>
      </c>
      <c r="H166" s="43" t="s">
        <v>237</v>
      </c>
      <c r="I166" s="44" t="s">
        <v>127</v>
      </c>
      <c r="J166" s="44" t="s">
        <v>30</v>
      </c>
      <c r="K166" s="44">
        <v>2</v>
      </c>
      <c r="L166" s="44" t="s">
        <v>35</v>
      </c>
      <c r="M166" s="6">
        <f>$B166</f>
        <v>91</v>
      </c>
      <c r="N166" s="6"/>
      <c r="O166" s="6"/>
      <c r="P166" s="6"/>
      <c r="Q166" s="11"/>
      <c r="R166" s="6"/>
      <c r="T166" s="6">
        <f>$D166</f>
        <v>67</v>
      </c>
      <c r="U166" s="6"/>
      <c r="V166" s="6"/>
      <c r="W166" s="6"/>
      <c r="X166" s="6"/>
      <c r="Y166" s="6"/>
      <c r="AA166" s="11"/>
      <c r="AB166" s="6"/>
      <c r="AC166" s="6"/>
      <c r="AD166" s="6"/>
      <c r="AE166" s="11"/>
      <c r="AF166" s="6"/>
      <c r="AG166" s="6"/>
      <c r="AH166" s="11"/>
      <c r="AI166" s="6"/>
      <c r="AJ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5" customHeight="1" x14ac:dyDescent="0.3">
      <c r="A167" s="44">
        <v>511</v>
      </c>
      <c r="B167" s="44">
        <v>92</v>
      </c>
      <c r="C167" s="44">
        <v>18</v>
      </c>
      <c r="D167" s="44">
        <v>68</v>
      </c>
      <c r="E167" s="44">
        <v>1664</v>
      </c>
      <c r="F167" s="50">
        <v>3.8969907407407404E-2</v>
      </c>
      <c r="G167" s="43" t="s">
        <v>238</v>
      </c>
      <c r="H167" s="43" t="s">
        <v>239</v>
      </c>
      <c r="I167" s="44" t="s">
        <v>127</v>
      </c>
      <c r="J167" s="44" t="s">
        <v>37</v>
      </c>
      <c r="K167" s="44">
        <v>2</v>
      </c>
      <c r="L167" s="44" t="s">
        <v>35</v>
      </c>
      <c r="M167" s="6"/>
      <c r="N167" s="6">
        <f>$B167</f>
        <v>92</v>
      </c>
      <c r="O167" s="11"/>
      <c r="P167" s="11"/>
      <c r="Q167" s="6"/>
      <c r="R167" s="11"/>
      <c r="T167" s="6"/>
      <c r="U167" s="6">
        <f>$D167</f>
        <v>68</v>
      </c>
      <c r="V167" s="6"/>
      <c r="W167" s="6"/>
      <c r="X167" s="6"/>
      <c r="Y167" s="6"/>
      <c r="AA167" s="11"/>
      <c r="AB167" s="11"/>
      <c r="AC167" s="6"/>
      <c r="AD167" s="6"/>
      <c r="AE167" s="6"/>
      <c r="AF167" s="11"/>
      <c r="AG167" s="6"/>
      <c r="AH167" s="6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ht="15" customHeight="1" x14ac:dyDescent="0.3">
      <c r="A168" s="44">
        <v>512</v>
      </c>
      <c r="B168" s="44">
        <v>93</v>
      </c>
      <c r="C168" s="44">
        <v>19</v>
      </c>
      <c r="D168" s="44">
        <v>69</v>
      </c>
      <c r="E168" s="44">
        <v>1666</v>
      </c>
      <c r="F168" s="50">
        <v>3.9074074074074074E-2</v>
      </c>
      <c r="G168" s="43" t="s">
        <v>240</v>
      </c>
      <c r="H168" s="43" t="s">
        <v>89</v>
      </c>
      <c r="I168" s="44" t="s">
        <v>127</v>
      </c>
      <c r="J168" s="44" t="s">
        <v>37</v>
      </c>
      <c r="K168" s="44">
        <v>2</v>
      </c>
      <c r="L168" s="44" t="s">
        <v>35</v>
      </c>
      <c r="M168" s="11"/>
      <c r="N168" s="6">
        <f>$B168</f>
        <v>93</v>
      </c>
      <c r="O168" s="11"/>
      <c r="P168" s="6"/>
      <c r="Q168" s="11"/>
      <c r="R168" s="11"/>
      <c r="T168" s="6"/>
      <c r="U168" s="6">
        <f>$D168</f>
        <v>69</v>
      </c>
      <c r="V168" s="6"/>
      <c r="W168" s="6"/>
      <c r="X168" s="6"/>
      <c r="Y168" s="6"/>
      <c r="AA168" s="6"/>
      <c r="AB168" s="6"/>
      <c r="AC168" s="6"/>
      <c r="AD168" s="6"/>
      <c r="AE168" s="6"/>
      <c r="AF168" s="6"/>
      <c r="AG168" s="6"/>
      <c r="AH168" s="11"/>
      <c r="AI168" s="6"/>
      <c r="AJ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5" customHeight="1" x14ac:dyDescent="0.3">
      <c r="A169" s="44">
        <v>514</v>
      </c>
      <c r="B169" s="44">
        <v>72</v>
      </c>
      <c r="C169" s="44">
        <v>19</v>
      </c>
      <c r="D169" s="44">
        <v>47</v>
      </c>
      <c r="E169" s="44">
        <v>1754</v>
      </c>
      <c r="F169" s="50">
        <v>3.9120370370370375E-2</v>
      </c>
      <c r="G169" s="43" t="s">
        <v>257</v>
      </c>
      <c r="H169" s="43" t="s">
        <v>724</v>
      </c>
      <c r="I169" s="44" t="s">
        <v>122</v>
      </c>
      <c r="J169" s="44" t="s">
        <v>27</v>
      </c>
      <c r="K169" s="44">
        <v>3</v>
      </c>
      <c r="L169" s="44" t="s">
        <v>35</v>
      </c>
      <c r="M169" s="6"/>
      <c r="N169" s="11"/>
      <c r="O169" s="11"/>
      <c r="P169" s="11"/>
      <c r="Q169" s="11"/>
      <c r="R169" s="6"/>
      <c r="T169" s="6"/>
      <c r="U169" s="6"/>
      <c r="V169" s="6"/>
      <c r="W169" s="6"/>
      <c r="X169" s="6"/>
      <c r="Y169" s="6"/>
      <c r="AA169" s="11"/>
      <c r="AB169" s="6"/>
      <c r="AC169" s="11"/>
      <c r="AD169" s="11"/>
      <c r="AE169" s="6"/>
      <c r="AF169" s="6"/>
      <c r="AG169" s="6"/>
      <c r="AH169" s="11"/>
      <c r="AI169" s="6"/>
      <c r="AJ169" s="11">
        <f>$B169</f>
        <v>72</v>
      </c>
      <c r="AL169" s="6"/>
      <c r="AM169" s="6"/>
      <c r="AN169" s="6"/>
      <c r="AO169" s="6"/>
      <c r="AP169" s="6"/>
      <c r="AQ169" s="6"/>
      <c r="AR169" s="6"/>
      <c r="AS169" s="6"/>
      <c r="AT169" s="6"/>
      <c r="AU169" s="6">
        <f>$D169</f>
        <v>47</v>
      </c>
    </row>
    <row r="170" spans="1:47" ht="15" customHeight="1" x14ac:dyDescent="0.3">
      <c r="A170" s="44">
        <v>516</v>
      </c>
      <c r="B170" s="44">
        <v>73</v>
      </c>
      <c r="C170" s="44">
        <v>20</v>
      </c>
      <c r="D170" s="44">
        <v>48</v>
      </c>
      <c r="E170" s="44">
        <v>1923</v>
      </c>
      <c r="F170" s="50">
        <v>3.9166666666666669E-2</v>
      </c>
      <c r="G170" s="43" t="s">
        <v>725</v>
      </c>
      <c r="H170" s="43" t="s">
        <v>726</v>
      </c>
      <c r="I170" s="44" t="s">
        <v>122</v>
      </c>
      <c r="J170" s="44" t="s">
        <v>22</v>
      </c>
      <c r="K170" s="44">
        <v>3</v>
      </c>
      <c r="L170" s="44" t="s">
        <v>35</v>
      </c>
      <c r="M170" s="6"/>
      <c r="N170" s="11"/>
      <c r="O170" s="11"/>
      <c r="P170" s="11"/>
      <c r="Q170" s="11"/>
      <c r="R170" s="6"/>
      <c r="T170" s="6"/>
      <c r="U170" s="6"/>
      <c r="V170" s="6"/>
      <c r="W170" s="6"/>
      <c r="X170" s="6"/>
      <c r="Y170" s="6"/>
      <c r="AA170" s="11"/>
      <c r="AB170" s="6"/>
      <c r="AC170" s="11"/>
      <c r="AD170" s="11"/>
      <c r="AE170" s="6"/>
      <c r="AF170" s="6"/>
      <c r="AG170" s="6"/>
      <c r="AH170" s="11"/>
      <c r="AI170" s="11">
        <f>$B170</f>
        <v>73</v>
      </c>
      <c r="AJ170" s="6"/>
      <c r="AL170" s="6"/>
      <c r="AM170" s="6"/>
      <c r="AN170" s="6"/>
      <c r="AO170" s="6"/>
      <c r="AP170" s="6"/>
      <c r="AQ170" s="6"/>
      <c r="AR170" s="6"/>
      <c r="AS170" s="6"/>
      <c r="AT170" s="6">
        <f>$D170</f>
        <v>48</v>
      </c>
      <c r="AU170" s="6"/>
    </row>
    <row r="171" spans="1:47" ht="15" customHeight="1" x14ac:dyDescent="0.3">
      <c r="A171" s="44">
        <v>517</v>
      </c>
      <c r="B171" s="44">
        <v>74</v>
      </c>
      <c r="C171" s="44"/>
      <c r="D171" s="44"/>
      <c r="E171" s="44">
        <v>1940</v>
      </c>
      <c r="F171" s="50">
        <v>3.9166666666666669E-2</v>
      </c>
      <c r="G171" s="43" t="s">
        <v>638</v>
      </c>
      <c r="H171" s="43" t="s">
        <v>639</v>
      </c>
      <c r="I171" s="44" t="s">
        <v>74</v>
      </c>
      <c r="J171" s="44" t="s">
        <v>22</v>
      </c>
      <c r="K171" s="44">
        <v>3</v>
      </c>
      <c r="L171" s="44" t="s">
        <v>35</v>
      </c>
      <c r="M171" s="6"/>
      <c r="N171" s="11"/>
      <c r="O171" s="11"/>
      <c r="P171" s="11"/>
      <c r="Q171" s="11"/>
      <c r="R171" s="6"/>
      <c r="T171" s="6"/>
      <c r="U171" s="6"/>
      <c r="V171" s="6"/>
      <c r="W171" s="6"/>
      <c r="X171" s="6"/>
      <c r="Y171" s="6"/>
      <c r="AA171" s="11"/>
      <c r="AB171" s="6"/>
      <c r="AC171" s="11"/>
      <c r="AD171" s="11"/>
      <c r="AE171" s="6"/>
      <c r="AF171" s="6"/>
      <c r="AG171" s="6"/>
      <c r="AH171" s="11"/>
      <c r="AI171" s="11">
        <f>$B171</f>
        <v>74</v>
      </c>
      <c r="AJ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5" customHeight="1" x14ac:dyDescent="0.3">
      <c r="A172" s="44">
        <v>518</v>
      </c>
      <c r="B172" s="44">
        <v>94</v>
      </c>
      <c r="C172" s="44">
        <v>27</v>
      </c>
      <c r="D172" s="44">
        <v>70</v>
      </c>
      <c r="E172" s="44">
        <v>1643</v>
      </c>
      <c r="F172" s="50">
        <v>3.9189814814814809E-2</v>
      </c>
      <c r="G172" s="43" t="s">
        <v>192</v>
      </c>
      <c r="H172" s="43" t="s">
        <v>241</v>
      </c>
      <c r="I172" s="44" t="s">
        <v>122</v>
      </c>
      <c r="J172" s="44" t="s">
        <v>37</v>
      </c>
      <c r="K172" s="44">
        <v>2</v>
      </c>
      <c r="L172" s="44" t="s">
        <v>35</v>
      </c>
      <c r="M172" s="11"/>
      <c r="N172" s="6">
        <f>$B172</f>
        <v>94</v>
      </c>
      <c r="O172" s="11"/>
      <c r="P172" s="6"/>
      <c r="Q172" s="11"/>
      <c r="R172" s="11"/>
      <c r="T172" s="6"/>
      <c r="U172" s="6">
        <f>$D172</f>
        <v>70</v>
      </c>
      <c r="V172" s="6"/>
      <c r="W172" s="6"/>
      <c r="X172" s="6"/>
      <c r="Y172" s="6"/>
      <c r="AA172" s="11"/>
      <c r="AB172" s="6"/>
      <c r="AC172" s="6"/>
      <c r="AD172" s="6"/>
      <c r="AE172" s="6"/>
      <c r="AF172" s="6"/>
      <c r="AG172" s="6"/>
      <c r="AH172" s="11"/>
      <c r="AI172" s="6"/>
      <c r="AJ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5" customHeight="1" x14ac:dyDescent="0.3">
      <c r="A173" s="44">
        <v>519</v>
      </c>
      <c r="B173" s="44">
        <v>75</v>
      </c>
      <c r="C173" s="44">
        <v>21</v>
      </c>
      <c r="D173" s="44">
        <v>49</v>
      </c>
      <c r="E173" s="44">
        <v>1264</v>
      </c>
      <c r="F173" s="50">
        <v>3.9212962962962963E-2</v>
      </c>
      <c r="G173" s="43" t="s">
        <v>275</v>
      </c>
      <c r="H173" s="43" t="s">
        <v>727</v>
      </c>
      <c r="I173" s="44" t="s">
        <v>122</v>
      </c>
      <c r="J173" s="44" t="s">
        <v>20</v>
      </c>
      <c r="K173" s="44">
        <v>3</v>
      </c>
      <c r="L173" s="44" t="s">
        <v>35</v>
      </c>
      <c r="M173" s="6"/>
      <c r="N173" s="11"/>
      <c r="O173" s="11"/>
      <c r="P173" s="11"/>
      <c r="Q173" s="11"/>
      <c r="R173" s="6"/>
      <c r="T173" s="6"/>
      <c r="U173" s="6"/>
      <c r="V173" s="6"/>
      <c r="W173" s="6"/>
      <c r="X173" s="6"/>
      <c r="Y173" s="6"/>
      <c r="AA173" s="11"/>
      <c r="AB173" s="11">
        <f>$B173</f>
        <v>75</v>
      </c>
      <c r="AC173" s="11"/>
      <c r="AD173" s="11"/>
      <c r="AE173" s="6"/>
      <c r="AF173" s="6"/>
      <c r="AG173" s="6"/>
      <c r="AH173" s="11"/>
      <c r="AI173" s="6"/>
      <c r="AJ173" s="6"/>
      <c r="AL173" s="6"/>
      <c r="AM173" s="6">
        <f>$D173</f>
        <v>49</v>
      </c>
      <c r="AN173" s="6"/>
      <c r="AO173" s="6"/>
      <c r="AP173" s="6"/>
      <c r="AQ173" s="6"/>
      <c r="AR173" s="6"/>
      <c r="AS173" s="6"/>
      <c r="AT173" s="6"/>
      <c r="AU173" s="6"/>
    </row>
    <row r="174" spans="1:47" ht="15" customHeight="1" x14ac:dyDescent="0.3">
      <c r="A174" s="44">
        <v>520</v>
      </c>
      <c r="B174" s="44">
        <v>95</v>
      </c>
      <c r="C174" s="44">
        <v>28</v>
      </c>
      <c r="D174" s="44">
        <v>71</v>
      </c>
      <c r="E174" s="44">
        <v>1149</v>
      </c>
      <c r="F174" s="50">
        <v>3.9247685185185184E-2</v>
      </c>
      <c r="G174" s="43" t="s">
        <v>242</v>
      </c>
      <c r="H174" s="43" t="s">
        <v>243</v>
      </c>
      <c r="I174" s="44" t="s">
        <v>122</v>
      </c>
      <c r="J174" s="44" t="s">
        <v>32</v>
      </c>
      <c r="K174" s="44">
        <v>2</v>
      </c>
      <c r="L174" s="44" t="s">
        <v>35</v>
      </c>
      <c r="M174" s="11"/>
      <c r="N174" s="11"/>
      <c r="O174" s="6"/>
      <c r="P174" s="6"/>
      <c r="Q174" s="6">
        <f>$B174</f>
        <v>95</v>
      </c>
      <c r="R174" s="11"/>
      <c r="T174" s="6"/>
      <c r="U174" s="6"/>
      <c r="V174" s="6"/>
      <c r="W174" s="6"/>
      <c r="X174" s="6">
        <f>$D174</f>
        <v>71</v>
      </c>
      <c r="Y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5" customHeight="1" x14ac:dyDescent="0.3">
      <c r="A175" s="44">
        <v>523</v>
      </c>
      <c r="B175" s="44">
        <v>96</v>
      </c>
      <c r="C175" s="44">
        <v>21</v>
      </c>
      <c r="D175" s="44">
        <v>72</v>
      </c>
      <c r="E175" s="44">
        <v>727</v>
      </c>
      <c r="F175" s="50">
        <v>3.9386574074074074E-2</v>
      </c>
      <c r="G175" s="43" t="s">
        <v>100</v>
      </c>
      <c r="H175" s="43" t="s">
        <v>244</v>
      </c>
      <c r="I175" s="44" t="s">
        <v>119</v>
      </c>
      <c r="J175" s="44" t="s">
        <v>40</v>
      </c>
      <c r="K175" s="44">
        <v>2</v>
      </c>
      <c r="L175" s="44" t="s">
        <v>35</v>
      </c>
      <c r="M175" s="11"/>
      <c r="N175" s="11"/>
      <c r="O175" s="6">
        <f>$B175</f>
        <v>96</v>
      </c>
      <c r="P175" s="6"/>
      <c r="Q175" s="11"/>
      <c r="R175" s="6"/>
      <c r="T175" s="6"/>
      <c r="U175" s="6"/>
      <c r="V175" s="6">
        <f>$D175</f>
        <v>72</v>
      </c>
      <c r="W175" s="6"/>
      <c r="X175" s="6"/>
      <c r="Y175" s="6"/>
      <c r="AA175" s="6"/>
      <c r="AB175" s="6"/>
      <c r="AC175" s="11"/>
      <c r="AD175" s="11"/>
      <c r="AE175" s="6"/>
      <c r="AF175" s="6"/>
      <c r="AG175" s="11"/>
      <c r="AH175" s="11"/>
      <c r="AI175" s="6"/>
      <c r="AJ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spans="1:47" ht="15" customHeight="1" x14ac:dyDescent="0.3">
      <c r="A176" s="44">
        <v>529</v>
      </c>
      <c r="B176" s="44">
        <v>76</v>
      </c>
      <c r="C176" s="44">
        <v>21</v>
      </c>
      <c r="D176" s="44">
        <v>50</v>
      </c>
      <c r="E176" s="44">
        <v>1860</v>
      </c>
      <c r="F176" s="50">
        <v>3.9710648148148148E-2</v>
      </c>
      <c r="G176" s="43" t="s">
        <v>728</v>
      </c>
      <c r="H176" s="43" t="s">
        <v>525</v>
      </c>
      <c r="I176" s="44" t="s">
        <v>119</v>
      </c>
      <c r="J176" s="44" t="s">
        <v>18</v>
      </c>
      <c r="K176" s="44">
        <v>3</v>
      </c>
      <c r="L176" s="44" t="s">
        <v>35</v>
      </c>
      <c r="M176" s="6"/>
      <c r="N176" s="11"/>
      <c r="O176" s="11"/>
      <c r="P176" s="11"/>
      <c r="Q176" s="11"/>
      <c r="R176" s="6"/>
      <c r="T176" s="6"/>
      <c r="U176" s="6"/>
      <c r="V176" s="6"/>
      <c r="W176" s="6"/>
      <c r="X176" s="6"/>
      <c r="Y176" s="6"/>
      <c r="AA176" s="11">
        <f>$B176</f>
        <v>76</v>
      </c>
      <c r="AB176" s="6"/>
      <c r="AC176" s="11"/>
      <c r="AD176" s="11"/>
      <c r="AE176" s="6"/>
      <c r="AF176" s="6"/>
      <c r="AG176" s="6"/>
      <c r="AH176" s="11"/>
      <c r="AI176" s="6"/>
      <c r="AJ176" s="6"/>
      <c r="AL176" s="6">
        <f>$D176</f>
        <v>50</v>
      </c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5" customHeight="1" x14ac:dyDescent="0.3">
      <c r="A177" s="44">
        <v>531</v>
      </c>
      <c r="B177" s="44">
        <v>77</v>
      </c>
      <c r="C177" s="44">
        <v>8</v>
      </c>
      <c r="D177" s="44">
        <v>51</v>
      </c>
      <c r="E177" s="44">
        <v>1776</v>
      </c>
      <c r="F177" s="50">
        <v>3.982638888888889E-2</v>
      </c>
      <c r="G177" s="43" t="s">
        <v>200</v>
      </c>
      <c r="H177" s="43" t="s">
        <v>729</v>
      </c>
      <c r="I177" s="44" t="s">
        <v>127</v>
      </c>
      <c r="J177" s="44" t="s">
        <v>27</v>
      </c>
      <c r="K177" s="44">
        <v>3</v>
      </c>
      <c r="L177" s="44" t="s">
        <v>35</v>
      </c>
      <c r="M177" s="6"/>
      <c r="N177" s="11"/>
      <c r="O177" s="11"/>
      <c r="P177" s="11"/>
      <c r="Q177" s="11"/>
      <c r="R177" s="6"/>
      <c r="T177" s="6"/>
      <c r="U177" s="6"/>
      <c r="V177" s="6"/>
      <c r="W177" s="6"/>
      <c r="X177" s="6"/>
      <c r="Y177" s="6"/>
      <c r="AA177" s="11"/>
      <c r="AB177" s="6"/>
      <c r="AC177" s="11"/>
      <c r="AD177" s="11"/>
      <c r="AE177" s="6"/>
      <c r="AF177" s="6"/>
      <c r="AG177" s="6"/>
      <c r="AH177" s="11"/>
      <c r="AI177" s="6"/>
      <c r="AJ177" s="11">
        <f>$B177</f>
        <v>77</v>
      </c>
      <c r="AL177" s="6"/>
      <c r="AM177" s="6"/>
      <c r="AN177" s="6"/>
      <c r="AO177" s="6"/>
      <c r="AP177" s="6"/>
      <c r="AQ177" s="6"/>
      <c r="AR177" s="6"/>
      <c r="AS177" s="6"/>
      <c r="AT177" s="6"/>
      <c r="AU177" s="6">
        <f>$D177</f>
        <v>51</v>
      </c>
    </row>
    <row r="178" spans="1:47" ht="15" customHeight="1" x14ac:dyDescent="0.3">
      <c r="A178" s="44">
        <v>532</v>
      </c>
      <c r="B178" s="44">
        <v>97</v>
      </c>
      <c r="C178" s="44">
        <v>22</v>
      </c>
      <c r="D178" s="44">
        <v>73</v>
      </c>
      <c r="E178" s="44">
        <v>778</v>
      </c>
      <c r="F178" s="50">
        <v>3.9861111111111111E-2</v>
      </c>
      <c r="G178" s="43" t="s">
        <v>245</v>
      </c>
      <c r="H178" s="43" t="s">
        <v>246</v>
      </c>
      <c r="I178" s="44" t="s">
        <v>119</v>
      </c>
      <c r="J178" s="44" t="s">
        <v>40</v>
      </c>
      <c r="K178" s="44">
        <v>2</v>
      </c>
      <c r="L178" s="44" t="s">
        <v>35</v>
      </c>
      <c r="M178" s="6"/>
      <c r="N178" s="6"/>
      <c r="O178" s="6">
        <f>$B178</f>
        <v>97</v>
      </c>
      <c r="P178" s="11"/>
      <c r="Q178" s="6"/>
      <c r="R178" s="6"/>
      <c r="T178" s="6"/>
      <c r="U178" s="6"/>
      <c r="V178" s="6">
        <f>$D178</f>
        <v>73</v>
      </c>
      <c r="W178" s="6"/>
      <c r="X178" s="6"/>
      <c r="Y178" s="6"/>
      <c r="AA178" s="11"/>
      <c r="AB178" s="6"/>
      <c r="AC178" s="11"/>
      <c r="AD178" s="11"/>
      <c r="AE178" s="6"/>
      <c r="AF178" s="6"/>
      <c r="AG178" s="6"/>
      <c r="AH178" s="11"/>
      <c r="AI178" s="6"/>
      <c r="AJ178" s="11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5" customHeight="1" x14ac:dyDescent="0.3">
      <c r="A179" s="44">
        <v>534</v>
      </c>
      <c r="B179" s="44">
        <v>78</v>
      </c>
      <c r="C179" s="44">
        <v>22</v>
      </c>
      <c r="D179" s="44">
        <v>52</v>
      </c>
      <c r="E179" s="44">
        <v>1775</v>
      </c>
      <c r="F179" s="50">
        <v>3.9907407407407405E-2</v>
      </c>
      <c r="G179" s="43" t="s">
        <v>730</v>
      </c>
      <c r="H179" s="43" t="s">
        <v>731</v>
      </c>
      <c r="I179" s="44" t="s">
        <v>119</v>
      </c>
      <c r="J179" s="44" t="s">
        <v>27</v>
      </c>
      <c r="K179" s="44">
        <v>3</v>
      </c>
      <c r="L179" s="44" t="s">
        <v>35</v>
      </c>
      <c r="M179" s="6"/>
      <c r="N179" s="11"/>
      <c r="O179" s="11"/>
      <c r="P179" s="11"/>
      <c r="Q179" s="11"/>
      <c r="R179" s="6"/>
      <c r="T179" s="6"/>
      <c r="U179" s="6"/>
      <c r="V179" s="6"/>
      <c r="W179" s="6"/>
      <c r="X179" s="6"/>
      <c r="Y179" s="6"/>
      <c r="AA179" s="11"/>
      <c r="AB179" s="6"/>
      <c r="AC179" s="11"/>
      <c r="AD179" s="11"/>
      <c r="AE179" s="6"/>
      <c r="AF179" s="6"/>
      <c r="AG179" s="6"/>
      <c r="AH179" s="11"/>
      <c r="AI179" s="6"/>
      <c r="AJ179" s="11">
        <f>$B179</f>
        <v>78</v>
      </c>
      <c r="AL179" s="6"/>
      <c r="AM179" s="6"/>
      <c r="AN179" s="6"/>
      <c r="AO179" s="6"/>
      <c r="AP179" s="6"/>
      <c r="AQ179" s="6"/>
      <c r="AR179" s="6"/>
      <c r="AS179" s="6"/>
      <c r="AT179" s="6"/>
      <c r="AU179" s="6">
        <f>$D179</f>
        <v>52</v>
      </c>
    </row>
    <row r="180" spans="1:47" ht="15" customHeight="1" x14ac:dyDescent="0.3">
      <c r="A180" s="44">
        <v>535</v>
      </c>
      <c r="B180" s="44">
        <v>98</v>
      </c>
      <c r="C180" s="44">
        <v>23</v>
      </c>
      <c r="D180" s="44">
        <v>74</v>
      </c>
      <c r="E180" s="44">
        <v>754</v>
      </c>
      <c r="F180" s="50">
        <v>3.9918981481481479E-2</v>
      </c>
      <c r="G180" s="43" t="s">
        <v>247</v>
      </c>
      <c r="H180" s="43" t="s">
        <v>248</v>
      </c>
      <c r="I180" s="44" t="s">
        <v>119</v>
      </c>
      <c r="J180" s="44" t="s">
        <v>40</v>
      </c>
      <c r="K180" s="44">
        <v>2</v>
      </c>
      <c r="L180" s="44" t="s">
        <v>35</v>
      </c>
      <c r="M180" s="6"/>
      <c r="N180" s="6"/>
      <c r="O180" s="6">
        <f>$B180</f>
        <v>98</v>
      </c>
      <c r="P180" s="6"/>
      <c r="Q180" s="6"/>
      <c r="R180" s="6"/>
      <c r="T180" s="6"/>
      <c r="U180" s="6"/>
      <c r="V180" s="6">
        <f>$D180</f>
        <v>74</v>
      </c>
      <c r="W180" s="6"/>
      <c r="X180" s="6"/>
      <c r="Y180" s="6"/>
      <c r="AA180" s="11"/>
      <c r="AB180" s="6"/>
      <c r="AC180" s="6"/>
      <c r="AD180" s="6"/>
      <c r="AE180" s="11"/>
      <c r="AF180" s="6"/>
      <c r="AG180" s="6"/>
      <c r="AH180" s="11"/>
      <c r="AI180" s="11"/>
      <c r="AJ180" s="11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5" customHeight="1" x14ac:dyDescent="0.3">
      <c r="A181" s="44">
        <v>537</v>
      </c>
      <c r="B181" s="44">
        <v>99</v>
      </c>
      <c r="C181" s="44">
        <v>20</v>
      </c>
      <c r="D181" s="44">
        <v>75</v>
      </c>
      <c r="E181" s="44">
        <v>772</v>
      </c>
      <c r="F181" s="50">
        <v>4.0011574074074074E-2</v>
      </c>
      <c r="G181" s="43" t="s">
        <v>249</v>
      </c>
      <c r="H181" s="43" t="s">
        <v>210</v>
      </c>
      <c r="I181" s="44" t="s">
        <v>127</v>
      </c>
      <c r="J181" s="44" t="s">
        <v>40</v>
      </c>
      <c r="K181" s="44">
        <v>2</v>
      </c>
      <c r="L181" s="44" t="s">
        <v>35</v>
      </c>
      <c r="M181" s="11"/>
      <c r="N181" s="6"/>
      <c r="O181" s="6">
        <f>$B181</f>
        <v>99</v>
      </c>
      <c r="P181" s="11"/>
      <c r="Q181" s="6"/>
      <c r="R181" s="6"/>
      <c r="T181" s="6"/>
      <c r="U181" s="6"/>
      <c r="V181" s="6">
        <f>$D181</f>
        <v>75</v>
      </c>
      <c r="W181" s="6"/>
      <c r="X181" s="6"/>
      <c r="Y181" s="6"/>
      <c r="AA181" s="6"/>
      <c r="AB181" s="11"/>
      <c r="AC181" s="11"/>
      <c r="AD181" s="11"/>
      <c r="AE181" s="6"/>
      <c r="AF181" s="6"/>
      <c r="AG181" s="6"/>
      <c r="AH181" s="11"/>
      <c r="AI181" s="6"/>
      <c r="AJ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" customHeight="1" x14ac:dyDescent="0.3">
      <c r="A182" s="44">
        <v>538</v>
      </c>
      <c r="B182" s="44">
        <v>100</v>
      </c>
      <c r="C182" s="44">
        <v>29</v>
      </c>
      <c r="D182" s="44">
        <v>76</v>
      </c>
      <c r="E182" s="44">
        <v>721</v>
      </c>
      <c r="F182" s="50">
        <v>4.0069444444444449E-2</v>
      </c>
      <c r="G182" s="43" t="s">
        <v>250</v>
      </c>
      <c r="H182" s="43" t="s">
        <v>251</v>
      </c>
      <c r="I182" s="44" t="s">
        <v>122</v>
      </c>
      <c r="J182" s="44" t="s">
        <v>40</v>
      </c>
      <c r="K182" s="44">
        <v>2</v>
      </c>
      <c r="L182" s="44" t="s">
        <v>35</v>
      </c>
      <c r="M182" s="11"/>
      <c r="N182" s="11"/>
      <c r="O182" s="6">
        <f>$B182</f>
        <v>100</v>
      </c>
      <c r="P182" s="6"/>
      <c r="Q182" s="11"/>
      <c r="R182" s="6"/>
      <c r="T182" s="6"/>
      <c r="U182" s="6"/>
      <c r="V182" s="6">
        <f>$D182</f>
        <v>76</v>
      </c>
      <c r="W182" s="6"/>
      <c r="X182" s="6"/>
      <c r="Y182" s="6"/>
      <c r="AA182" s="6"/>
      <c r="AB182" s="11"/>
      <c r="AC182" s="11"/>
      <c r="AD182" s="11"/>
      <c r="AE182" s="6"/>
      <c r="AF182" s="6"/>
      <c r="AG182" s="11"/>
      <c r="AH182" s="11"/>
      <c r="AI182" s="6"/>
      <c r="AJ182" s="11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ht="15" customHeight="1" x14ac:dyDescent="0.3">
      <c r="A183" s="44">
        <v>539</v>
      </c>
      <c r="B183" s="44">
        <v>79</v>
      </c>
      <c r="C183" s="44">
        <v>23</v>
      </c>
      <c r="D183" s="44">
        <v>53</v>
      </c>
      <c r="E183" s="44">
        <v>1761</v>
      </c>
      <c r="F183" s="50">
        <v>4.0092592592592589E-2</v>
      </c>
      <c r="G183" s="43" t="s">
        <v>141</v>
      </c>
      <c r="H183" s="43" t="s">
        <v>732</v>
      </c>
      <c r="I183" s="44" t="s">
        <v>119</v>
      </c>
      <c r="J183" s="44" t="s">
        <v>27</v>
      </c>
      <c r="K183" s="44">
        <v>3</v>
      </c>
      <c r="L183" s="44" t="s">
        <v>35</v>
      </c>
      <c r="M183" s="6"/>
      <c r="N183" s="11"/>
      <c r="O183" s="11"/>
      <c r="P183" s="11"/>
      <c r="Q183" s="11"/>
      <c r="R183" s="6"/>
      <c r="T183" s="6"/>
      <c r="U183" s="6"/>
      <c r="V183" s="6"/>
      <c r="W183" s="6"/>
      <c r="X183" s="6"/>
      <c r="Y183" s="6"/>
      <c r="AA183" s="11"/>
      <c r="AB183" s="6"/>
      <c r="AC183" s="11"/>
      <c r="AD183" s="11"/>
      <c r="AE183" s="6"/>
      <c r="AF183" s="6"/>
      <c r="AG183" s="6"/>
      <c r="AH183" s="11"/>
      <c r="AI183" s="6"/>
      <c r="AJ183" s="11">
        <f>$B183</f>
        <v>79</v>
      </c>
      <c r="AL183" s="6"/>
      <c r="AM183" s="6"/>
      <c r="AN183" s="6"/>
      <c r="AO183" s="6"/>
      <c r="AP183" s="6"/>
      <c r="AQ183" s="6"/>
      <c r="AR183" s="6"/>
      <c r="AS183" s="6"/>
      <c r="AT183" s="6"/>
      <c r="AU183" s="6">
        <f>$D183</f>
        <v>53</v>
      </c>
    </row>
    <row r="184" spans="1:47" ht="15" customHeight="1" x14ac:dyDescent="0.3">
      <c r="A184" s="44">
        <v>540</v>
      </c>
      <c r="B184" s="44">
        <v>80</v>
      </c>
      <c r="C184" s="44">
        <v>24</v>
      </c>
      <c r="D184" s="44">
        <v>54</v>
      </c>
      <c r="E184" s="44">
        <v>1774</v>
      </c>
      <c r="F184" s="50">
        <v>4.0115740740740743E-2</v>
      </c>
      <c r="G184" s="43" t="s">
        <v>733</v>
      </c>
      <c r="H184" s="43" t="s">
        <v>734</v>
      </c>
      <c r="I184" s="44" t="s">
        <v>119</v>
      </c>
      <c r="J184" s="44" t="s">
        <v>27</v>
      </c>
      <c r="K184" s="44">
        <v>3</v>
      </c>
      <c r="L184" s="44" t="s">
        <v>35</v>
      </c>
      <c r="M184" s="6"/>
      <c r="N184" s="11"/>
      <c r="O184" s="11"/>
      <c r="P184" s="11"/>
      <c r="Q184" s="11"/>
      <c r="R184" s="6"/>
      <c r="T184" s="6"/>
      <c r="U184" s="6"/>
      <c r="V184" s="6"/>
      <c r="W184" s="6"/>
      <c r="X184" s="6"/>
      <c r="Y184" s="6"/>
      <c r="AA184" s="11"/>
      <c r="AB184" s="6"/>
      <c r="AC184" s="11"/>
      <c r="AD184" s="11"/>
      <c r="AE184" s="6"/>
      <c r="AF184" s="6"/>
      <c r="AG184" s="6"/>
      <c r="AH184" s="11"/>
      <c r="AI184" s="6"/>
      <c r="AJ184" s="11">
        <f>$B184</f>
        <v>80</v>
      </c>
      <c r="AL184" s="6"/>
      <c r="AM184" s="6"/>
      <c r="AN184" s="6"/>
      <c r="AO184" s="6"/>
      <c r="AP184" s="6"/>
      <c r="AQ184" s="6"/>
      <c r="AR184" s="6"/>
      <c r="AS184" s="6"/>
      <c r="AT184" s="6"/>
      <c r="AU184" s="6">
        <f>$D184</f>
        <v>54</v>
      </c>
    </row>
    <row r="185" spans="1:47" ht="15" customHeight="1" x14ac:dyDescent="0.3">
      <c r="A185" s="44">
        <v>541</v>
      </c>
      <c r="B185" s="44">
        <v>81</v>
      </c>
      <c r="C185" s="44">
        <v>9</v>
      </c>
      <c r="D185" s="44">
        <v>55</v>
      </c>
      <c r="E185" s="44">
        <v>1918</v>
      </c>
      <c r="F185" s="50">
        <v>4.0115740740740743E-2</v>
      </c>
      <c r="G185" s="43" t="s">
        <v>208</v>
      </c>
      <c r="H185" s="43" t="s">
        <v>735</v>
      </c>
      <c r="I185" s="44" t="s">
        <v>127</v>
      </c>
      <c r="J185" s="44" t="s">
        <v>22</v>
      </c>
      <c r="K185" s="44">
        <v>3</v>
      </c>
      <c r="L185" s="44" t="s">
        <v>35</v>
      </c>
      <c r="M185" s="6"/>
      <c r="N185" s="11"/>
      <c r="O185" s="11"/>
      <c r="P185" s="11"/>
      <c r="Q185" s="11"/>
      <c r="R185" s="6"/>
      <c r="T185" s="6"/>
      <c r="U185" s="6"/>
      <c r="V185" s="6"/>
      <c r="W185" s="6"/>
      <c r="X185" s="6"/>
      <c r="Y185" s="6"/>
      <c r="AA185" s="11"/>
      <c r="AB185" s="6"/>
      <c r="AC185" s="11"/>
      <c r="AD185" s="11"/>
      <c r="AE185" s="6"/>
      <c r="AF185" s="6"/>
      <c r="AG185" s="6"/>
      <c r="AH185" s="11"/>
      <c r="AI185" s="11">
        <f>$B185</f>
        <v>81</v>
      </c>
      <c r="AJ185" s="6"/>
      <c r="AL185" s="6"/>
      <c r="AM185" s="6"/>
      <c r="AN185" s="6"/>
      <c r="AO185" s="6"/>
      <c r="AP185" s="6"/>
      <c r="AQ185" s="6"/>
      <c r="AR185" s="6"/>
      <c r="AS185" s="6"/>
      <c r="AT185" s="6">
        <f>$D185</f>
        <v>55</v>
      </c>
      <c r="AU185" s="6"/>
    </row>
    <row r="186" spans="1:47" ht="15" customHeight="1" x14ac:dyDescent="0.3">
      <c r="A186" s="44">
        <v>542</v>
      </c>
      <c r="B186" s="44">
        <v>101</v>
      </c>
      <c r="C186" s="44">
        <v>24</v>
      </c>
      <c r="D186" s="44">
        <v>77</v>
      </c>
      <c r="E186" s="44">
        <v>1361</v>
      </c>
      <c r="F186" s="50">
        <v>4.0127314814814817E-2</v>
      </c>
      <c r="G186" s="43" t="s">
        <v>252</v>
      </c>
      <c r="H186" s="43" t="s">
        <v>253</v>
      </c>
      <c r="I186" s="44" t="s">
        <v>119</v>
      </c>
      <c r="J186" s="44" t="s">
        <v>30</v>
      </c>
      <c r="K186" s="44">
        <v>2</v>
      </c>
      <c r="L186" s="44" t="s">
        <v>35</v>
      </c>
      <c r="M186" s="6">
        <f>$B186</f>
        <v>101</v>
      </c>
      <c r="N186" s="6"/>
      <c r="O186" s="6"/>
      <c r="P186" s="6"/>
      <c r="Q186" s="6"/>
      <c r="R186" s="6"/>
      <c r="T186" s="6">
        <f>$D186</f>
        <v>77</v>
      </c>
      <c r="U186" s="6"/>
      <c r="V186" s="6"/>
      <c r="W186" s="6"/>
      <c r="X186" s="6"/>
      <c r="Y186" s="6"/>
      <c r="AA186" s="11"/>
      <c r="AB186" s="6"/>
      <c r="AC186" s="6"/>
      <c r="AD186" s="6"/>
      <c r="AE186" s="11"/>
      <c r="AF186" s="6"/>
      <c r="AG186" s="6"/>
      <c r="AH186" s="11"/>
      <c r="AI186" s="11"/>
      <c r="AJ186" s="11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5" customHeight="1" x14ac:dyDescent="0.3">
      <c r="A187" s="44">
        <v>543</v>
      </c>
      <c r="B187" s="44">
        <v>82</v>
      </c>
      <c r="C187" s="44">
        <v>25</v>
      </c>
      <c r="D187" s="44">
        <v>56</v>
      </c>
      <c r="E187" s="44">
        <v>1877</v>
      </c>
      <c r="F187" s="50">
        <v>4.0277777777777773E-2</v>
      </c>
      <c r="G187" s="43" t="s">
        <v>736</v>
      </c>
      <c r="H187" s="43" t="s">
        <v>737</v>
      </c>
      <c r="I187" s="44" t="s">
        <v>119</v>
      </c>
      <c r="J187" s="44" t="s">
        <v>18</v>
      </c>
      <c r="K187" s="44">
        <v>3</v>
      </c>
      <c r="L187" s="44" t="s">
        <v>35</v>
      </c>
      <c r="M187" s="6"/>
      <c r="N187" s="11"/>
      <c r="O187" s="11"/>
      <c r="P187" s="11"/>
      <c r="Q187" s="11"/>
      <c r="R187" s="6"/>
      <c r="T187" s="6"/>
      <c r="U187" s="6"/>
      <c r="V187" s="6"/>
      <c r="W187" s="6"/>
      <c r="X187" s="6"/>
      <c r="Y187" s="6"/>
      <c r="AA187" s="11">
        <f>$B187</f>
        <v>82</v>
      </c>
      <c r="AB187" s="6"/>
      <c r="AC187" s="11"/>
      <c r="AD187" s="11"/>
      <c r="AE187" s="6"/>
      <c r="AF187" s="6"/>
      <c r="AG187" s="6"/>
      <c r="AH187" s="11"/>
      <c r="AI187" s="6"/>
      <c r="AJ187" s="6"/>
      <c r="AL187" s="6">
        <f>$D187</f>
        <v>56</v>
      </c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5" customHeight="1" x14ac:dyDescent="0.3">
      <c r="A188" s="44">
        <v>545</v>
      </c>
      <c r="B188" s="44">
        <v>83</v>
      </c>
      <c r="C188" s="44">
        <v>10</v>
      </c>
      <c r="D188" s="44">
        <v>57</v>
      </c>
      <c r="E188" s="44">
        <v>1943</v>
      </c>
      <c r="F188" s="50">
        <v>4.0428240740740737E-2</v>
      </c>
      <c r="G188" s="43" t="s">
        <v>720</v>
      </c>
      <c r="H188" s="43" t="s">
        <v>738</v>
      </c>
      <c r="I188" s="44" t="s">
        <v>127</v>
      </c>
      <c r="J188" s="44" t="s">
        <v>22</v>
      </c>
      <c r="K188" s="44">
        <v>3</v>
      </c>
      <c r="L188" s="44" t="s">
        <v>35</v>
      </c>
      <c r="M188" s="6"/>
      <c r="N188" s="11"/>
      <c r="O188" s="11"/>
      <c r="P188" s="11"/>
      <c r="Q188" s="11"/>
      <c r="R188" s="6"/>
      <c r="T188" s="6"/>
      <c r="U188" s="6"/>
      <c r="V188" s="6"/>
      <c r="W188" s="6"/>
      <c r="X188" s="6"/>
      <c r="Y188" s="6"/>
      <c r="AA188" s="11"/>
      <c r="AB188" s="6"/>
      <c r="AC188" s="11"/>
      <c r="AD188" s="11"/>
      <c r="AE188" s="6"/>
      <c r="AF188" s="6"/>
      <c r="AG188" s="6"/>
      <c r="AH188" s="11"/>
      <c r="AI188" s="11">
        <f>$B188</f>
        <v>83</v>
      </c>
      <c r="AJ188" s="6"/>
      <c r="AL188" s="6"/>
      <c r="AM188" s="6"/>
      <c r="AN188" s="6"/>
      <c r="AO188" s="6"/>
      <c r="AP188" s="6"/>
      <c r="AQ188" s="6"/>
      <c r="AR188" s="6"/>
      <c r="AS188" s="6"/>
      <c r="AT188" s="6">
        <f>$D188</f>
        <v>57</v>
      </c>
      <c r="AU188" s="6"/>
    </row>
    <row r="189" spans="1:47" ht="15" customHeight="1" x14ac:dyDescent="0.3">
      <c r="A189" s="44">
        <v>548</v>
      </c>
      <c r="B189" s="44">
        <v>84</v>
      </c>
      <c r="C189" s="44">
        <v>22</v>
      </c>
      <c r="D189" s="44">
        <v>58</v>
      </c>
      <c r="E189" s="44">
        <v>1861</v>
      </c>
      <c r="F189" s="50">
        <v>4.0775462962962965E-2</v>
      </c>
      <c r="G189" s="43" t="s">
        <v>739</v>
      </c>
      <c r="H189" s="43" t="s">
        <v>345</v>
      </c>
      <c r="I189" s="44" t="s">
        <v>122</v>
      </c>
      <c r="J189" s="44" t="s">
        <v>18</v>
      </c>
      <c r="K189" s="44">
        <v>3</v>
      </c>
      <c r="L189" s="44" t="s">
        <v>35</v>
      </c>
      <c r="M189" s="6"/>
      <c r="N189" s="11"/>
      <c r="O189" s="11"/>
      <c r="P189" s="11"/>
      <c r="Q189" s="11"/>
      <c r="R189" s="6"/>
      <c r="T189" s="6"/>
      <c r="U189" s="6"/>
      <c r="V189" s="6"/>
      <c r="W189" s="6"/>
      <c r="X189" s="6"/>
      <c r="Y189" s="6"/>
      <c r="AA189" s="11">
        <f>$B189</f>
        <v>84</v>
      </c>
      <c r="AB189" s="6"/>
      <c r="AC189" s="11"/>
      <c r="AD189" s="11"/>
      <c r="AE189" s="6"/>
      <c r="AF189" s="6"/>
      <c r="AG189" s="6"/>
      <c r="AH189" s="11"/>
      <c r="AI189" s="6"/>
      <c r="AJ189" s="6"/>
      <c r="AL189" s="6">
        <f>$D189</f>
        <v>58</v>
      </c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5" customHeight="1" x14ac:dyDescent="0.3">
      <c r="A190" s="44">
        <v>550</v>
      </c>
      <c r="B190" s="44">
        <v>102</v>
      </c>
      <c r="C190" s="44">
        <v>21</v>
      </c>
      <c r="D190" s="44">
        <v>78</v>
      </c>
      <c r="E190" s="44">
        <v>844</v>
      </c>
      <c r="F190" s="50">
        <v>4.0787037037037038E-2</v>
      </c>
      <c r="G190" s="43" t="s">
        <v>254</v>
      </c>
      <c r="H190" s="43" t="s">
        <v>255</v>
      </c>
      <c r="I190" s="44" t="s">
        <v>127</v>
      </c>
      <c r="J190" s="44" t="s">
        <v>39</v>
      </c>
      <c r="K190" s="44">
        <v>2</v>
      </c>
      <c r="L190" s="44" t="s">
        <v>35</v>
      </c>
      <c r="M190" s="6"/>
      <c r="N190" s="11"/>
      <c r="O190" s="11"/>
      <c r="P190" s="6"/>
      <c r="Q190" s="11"/>
      <c r="R190" s="6">
        <f>$B190</f>
        <v>102</v>
      </c>
      <c r="T190" s="6"/>
      <c r="U190" s="6"/>
      <c r="V190" s="6"/>
      <c r="W190" s="6"/>
      <c r="X190" s="6"/>
      <c r="Y190" s="6">
        <f>$D190</f>
        <v>78</v>
      </c>
      <c r="AA190" s="11"/>
      <c r="AB190" s="6"/>
      <c r="AC190" s="6"/>
      <c r="AD190" s="6"/>
      <c r="AE190" s="6"/>
      <c r="AF190" s="6"/>
      <c r="AG190" s="6"/>
      <c r="AH190" s="11"/>
      <c r="AI190" s="6"/>
      <c r="AJ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5" customHeight="1" x14ac:dyDescent="0.3">
      <c r="A191" s="44">
        <v>551</v>
      </c>
      <c r="B191" s="44">
        <v>85</v>
      </c>
      <c r="C191" s="44">
        <v>26</v>
      </c>
      <c r="D191" s="44">
        <v>59</v>
      </c>
      <c r="E191" s="44">
        <v>1446</v>
      </c>
      <c r="F191" s="50">
        <v>4.0925925925925928E-2</v>
      </c>
      <c r="G191" s="43" t="s">
        <v>740</v>
      </c>
      <c r="H191" s="43" t="s">
        <v>741</v>
      </c>
      <c r="I191" s="44" t="s">
        <v>119</v>
      </c>
      <c r="J191" s="44" t="s">
        <v>34</v>
      </c>
      <c r="K191" s="44">
        <v>3</v>
      </c>
      <c r="L191" s="44" t="s">
        <v>35</v>
      </c>
      <c r="M191" s="6"/>
      <c r="N191" s="11"/>
      <c r="O191" s="11"/>
      <c r="P191" s="11"/>
      <c r="Q191" s="11"/>
      <c r="R191" s="6"/>
      <c r="T191" s="6"/>
      <c r="U191" s="6"/>
      <c r="V191" s="6"/>
      <c r="W191" s="6"/>
      <c r="X191" s="6"/>
      <c r="Y191" s="6"/>
      <c r="AA191" s="11"/>
      <c r="AB191" s="6"/>
      <c r="AC191" s="11"/>
      <c r="AD191" s="11"/>
      <c r="AE191" s="6"/>
      <c r="AF191" s="6"/>
      <c r="AG191" s="6"/>
      <c r="AH191" s="11">
        <f>$B191</f>
        <v>85</v>
      </c>
      <c r="AI191" s="6"/>
      <c r="AJ191" s="6"/>
      <c r="AL191" s="6"/>
      <c r="AM191" s="6"/>
      <c r="AN191" s="6"/>
      <c r="AO191" s="6"/>
      <c r="AP191" s="6"/>
      <c r="AQ191" s="6"/>
      <c r="AR191" s="6"/>
      <c r="AS191" s="6">
        <f>$D191</f>
        <v>59</v>
      </c>
      <c r="AT191" s="6"/>
      <c r="AU191" s="6"/>
    </row>
    <row r="192" spans="1:47" ht="15" customHeight="1" x14ac:dyDescent="0.3">
      <c r="A192" s="44">
        <v>553</v>
      </c>
      <c r="B192" s="44">
        <v>86</v>
      </c>
      <c r="C192" s="44">
        <v>11</v>
      </c>
      <c r="D192" s="44">
        <v>60</v>
      </c>
      <c r="E192" s="44">
        <v>1864</v>
      </c>
      <c r="F192" s="50">
        <v>4.103009259259259E-2</v>
      </c>
      <c r="G192" s="43" t="s">
        <v>742</v>
      </c>
      <c r="H192" s="43" t="s">
        <v>743</v>
      </c>
      <c r="I192" s="44" t="s">
        <v>127</v>
      </c>
      <c r="J192" s="44" t="s">
        <v>18</v>
      </c>
      <c r="K192" s="44">
        <v>3</v>
      </c>
      <c r="L192" s="44" t="s">
        <v>35</v>
      </c>
      <c r="M192" s="6"/>
      <c r="N192" s="11"/>
      <c r="O192" s="11"/>
      <c r="P192" s="11"/>
      <c r="Q192" s="11"/>
      <c r="R192" s="6"/>
      <c r="T192" s="6"/>
      <c r="U192" s="6"/>
      <c r="V192" s="6"/>
      <c r="W192" s="6"/>
      <c r="X192" s="6"/>
      <c r="Y192" s="6"/>
      <c r="AA192" s="11">
        <f>$B192</f>
        <v>86</v>
      </c>
      <c r="AB192" s="6"/>
      <c r="AC192" s="11"/>
      <c r="AD192" s="11"/>
      <c r="AE192" s="6"/>
      <c r="AF192" s="6"/>
      <c r="AG192" s="6"/>
      <c r="AH192" s="11"/>
      <c r="AI192" s="6"/>
      <c r="AJ192" s="6"/>
      <c r="AL192" s="6">
        <f>$D192</f>
        <v>60</v>
      </c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5" customHeight="1" x14ac:dyDescent="0.3">
      <c r="A193" s="44">
        <v>554</v>
      </c>
      <c r="B193" s="44">
        <v>87</v>
      </c>
      <c r="C193" s="44"/>
      <c r="D193" s="44"/>
      <c r="E193" s="44">
        <v>1751</v>
      </c>
      <c r="F193" s="50">
        <v>4.1122685185185179E-2</v>
      </c>
      <c r="G193" s="43" t="s">
        <v>640</v>
      </c>
      <c r="H193" s="43" t="s">
        <v>641</v>
      </c>
      <c r="I193" s="44" t="s">
        <v>74</v>
      </c>
      <c r="J193" s="44" t="s">
        <v>27</v>
      </c>
      <c r="K193" s="44">
        <v>3</v>
      </c>
      <c r="L193" s="44" t="s">
        <v>35</v>
      </c>
      <c r="M193" s="6"/>
      <c r="N193" s="11"/>
      <c r="O193" s="11"/>
      <c r="P193" s="11"/>
      <c r="Q193" s="11"/>
      <c r="R193" s="6"/>
      <c r="T193" s="6"/>
      <c r="U193" s="6"/>
      <c r="V193" s="6"/>
      <c r="W193" s="6"/>
      <c r="X193" s="6"/>
      <c r="Y193" s="6"/>
      <c r="AA193" s="11"/>
      <c r="AB193" s="6"/>
      <c r="AC193" s="11"/>
      <c r="AD193" s="11"/>
      <c r="AE193" s="6"/>
      <c r="AF193" s="6"/>
      <c r="AG193" s="6"/>
      <c r="AH193" s="11"/>
      <c r="AI193" s="6"/>
      <c r="AJ193" s="11">
        <f>$B193</f>
        <v>87</v>
      </c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5" customHeight="1" x14ac:dyDescent="0.3">
      <c r="A194" s="44">
        <v>555</v>
      </c>
      <c r="B194" s="44">
        <v>103</v>
      </c>
      <c r="C194" s="44">
        <v>22</v>
      </c>
      <c r="D194" s="44">
        <v>79</v>
      </c>
      <c r="E194" s="44">
        <v>714</v>
      </c>
      <c r="F194" s="50">
        <v>4.1134259259259259E-2</v>
      </c>
      <c r="G194" s="43" t="s">
        <v>196</v>
      </c>
      <c r="H194" s="43" t="s">
        <v>256</v>
      </c>
      <c r="I194" s="44" t="s">
        <v>127</v>
      </c>
      <c r="J194" s="44" t="s">
        <v>40</v>
      </c>
      <c r="K194" s="44">
        <v>2</v>
      </c>
      <c r="L194" s="44" t="s">
        <v>35</v>
      </c>
      <c r="M194" s="11"/>
      <c r="N194" s="11"/>
      <c r="O194" s="6">
        <f>$B194</f>
        <v>103</v>
      </c>
      <c r="P194" s="6"/>
      <c r="Q194" s="11"/>
      <c r="R194" s="6"/>
      <c r="T194" s="6"/>
      <c r="U194" s="6"/>
      <c r="V194" s="6">
        <f>$D194</f>
        <v>79</v>
      </c>
      <c r="W194" s="6"/>
      <c r="X194" s="6"/>
      <c r="Y194" s="6"/>
      <c r="AA194" s="6"/>
      <c r="AB194" s="6"/>
      <c r="AC194" s="6"/>
      <c r="AD194" s="6"/>
      <c r="AE194" s="6"/>
      <c r="AF194" s="6"/>
      <c r="AG194" s="11"/>
      <c r="AH194" s="11"/>
      <c r="AI194" s="6"/>
      <c r="AJ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spans="1:47" ht="15" customHeight="1" x14ac:dyDescent="0.3">
      <c r="A195" s="44">
        <v>557</v>
      </c>
      <c r="B195" s="44">
        <v>88</v>
      </c>
      <c r="C195" s="44">
        <v>27</v>
      </c>
      <c r="D195" s="44">
        <v>61</v>
      </c>
      <c r="E195" s="44">
        <v>1939</v>
      </c>
      <c r="F195" s="50">
        <v>4.1203703703703708E-2</v>
      </c>
      <c r="G195" s="43" t="s">
        <v>744</v>
      </c>
      <c r="H195" s="43" t="s">
        <v>745</v>
      </c>
      <c r="I195" s="44" t="s">
        <v>119</v>
      </c>
      <c r="J195" s="44" t="s">
        <v>22</v>
      </c>
      <c r="K195" s="44">
        <v>3</v>
      </c>
      <c r="L195" s="44" t="s">
        <v>35</v>
      </c>
      <c r="M195" s="6"/>
      <c r="N195" s="11"/>
      <c r="O195" s="11"/>
      <c r="P195" s="11"/>
      <c r="Q195" s="11"/>
      <c r="R195" s="6"/>
      <c r="T195" s="6"/>
      <c r="U195" s="6"/>
      <c r="V195" s="6"/>
      <c r="W195" s="6"/>
      <c r="X195" s="6"/>
      <c r="Y195" s="6"/>
      <c r="AA195" s="11"/>
      <c r="AB195" s="6"/>
      <c r="AC195" s="11"/>
      <c r="AD195" s="11"/>
      <c r="AE195" s="6"/>
      <c r="AF195" s="6"/>
      <c r="AG195" s="6"/>
      <c r="AH195" s="11"/>
      <c r="AI195" s="11">
        <f>$B195</f>
        <v>88</v>
      </c>
      <c r="AJ195" s="6"/>
      <c r="AL195" s="6"/>
      <c r="AM195" s="6"/>
      <c r="AN195" s="6"/>
      <c r="AO195" s="6"/>
      <c r="AP195" s="6"/>
      <c r="AQ195" s="6"/>
      <c r="AR195" s="6"/>
      <c r="AS195" s="6"/>
      <c r="AT195" s="6">
        <f>$D195</f>
        <v>61</v>
      </c>
      <c r="AU195" s="6"/>
    </row>
    <row r="196" spans="1:47" ht="15" customHeight="1" x14ac:dyDescent="0.3">
      <c r="A196" s="44">
        <v>558</v>
      </c>
      <c r="B196" s="44">
        <v>89</v>
      </c>
      <c r="C196" s="44">
        <v>23</v>
      </c>
      <c r="D196" s="44">
        <v>62</v>
      </c>
      <c r="E196" s="44">
        <v>1805</v>
      </c>
      <c r="F196" s="50">
        <v>4.1215277777777781E-2</v>
      </c>
      <c r="G196" s="43" t="s">
        <v>746</v>
      </c>
      <c r="H196" s="43" t="s">
        <v>747</v>
      </c>
      <c r="I196" s="44" t="s">
        <v>122</v>
      </c>
      <c r="J196" s="44" t="s">
        <v>27</v>
      </c>
      <c r="K196" s="44">
        <v>3</v>
      </c>
      <c r="L196" s="44" t="s">
        <v>35</v>
      </c>
      <c r="M196" s="6"/>
      <c r="N196" s="11"/>
      <c r="O196" s="11"/>
      <c r="P196" s="11"/>
      <c r="Q196" s="11"/>
      <c r="R196" s="6"/>
      <c r="T196" s="6"/>
      <c r="U196" s="6"/>
      <c r="V196" s="6"/>
      <c r="W196" s="6"/>
      <c r="X196" s="6"/>
      <c r="Y196" s="6"/>
      <c r="AA196" s="11"/>
      <c r="AB196" s="6"/>
      <c r="AC196" s="11"/>
      <c r="AD196" s="11"/>
      <c r="AE196" s="6"/>
      <c r="AF196" s="6"/>
      <c r="AG196" s="6"/>
      <c r="AH196" s="11"/>
      <c r="AI196" s="6"/>
      <c r="AJ196" s="11">
        <f>$B196</f>
        <v>89</v>
      </c>
      <c r="AL196" s="6"/>
      <c r="AM196" s="6"/>
      <c r="AN196" s="6"/>
      <c r="AO196" s="6"/>
      <c r="AP196" s="6"/>
      <c r="AQ196" s="6"/>
      <c r="AR196" s="6"/>
      <c r="AS196" s="6"/>
      <c r="AT196" s="6"/>
      <c r="AU196" s="6">
        <f>$D196</f>
        <v>62</v>
      </c>
    </row>
    <row r="197" spans="1:47" ht="15" customHeight="1" x14ac:dyDescent="0.3">
      <c r="A197" s="44">
        <v>561</v>
      </c>
      <c r="B197" s="44">
        <v>104</v>
      </c>
      <c r="C197" s="44">
        <v>30</v>
      </c>
      <c r="D197" s="44">
        <v>80</v>
      </c>
      <c r="E197" s="44">
        <v>872</v>
      </c>
      <c r="F197" s="50">
        <v>4.1365740740740738E-2</v>
      </c>
      <c r="G197" s="43" t="s">
        <v>257</v>
      </c>
      <c r="H197" s="43" t="s">
        <v>258</v>
      </c>
      <c r="I197" s="44" t="s">
        <v>122</v>
      </c>
      <c r="J197" s="44" t="s">
        <v>39</v>
      </c>
      <c r="K197" s="44">
        <v>2</v>
      </c>
      <c r="L197" s="44" t="s">
        <v>35</v>
      </c>
      <c r="M197" s="6"/>
      <c r="N197" s="11"/>
      <c r="O197" s="11"/>
      <c r="P197" s="6"/>
      <c r="Q197" s="6"/>
      <c r="R197" s="6">
        <f>$B197</f>
        <v>104</v>
      </c>
      <c r="T197" s="6"/>
      <c r="U197" s="6"/>
      <c r="V197" s="6"/>
      <c r="W197" s="6"/>
      <c r="X197" s="6"/>
      <c r="Y197" s="6">
        <f>$D197</f>
        <v>80</v>
      </c>
      <c r="AA197" s="6"/>
      <c r="AB197" s="6"/>
      <c r="AC197" s="6"/>
      <c r="AD197" s="6"/>
      <c r="AE197" s="6"/>
      <c r="AF197" s="6"/>
      <c r="AG197" s="11"/>
      <c r="AH197" s="11"/>
      <c r="AI197" s="6"/>
      <c r="AJ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spans="1:47" ht="15" customHeight="1" x14ac:dyDescent="0.3">
      <c r="A198" s="44">
        <v>562</v>
      </c>
      <c r="B198" s="44">
        <v>105</v>
      </c>
      <c r="C198" s="44">
        <v>31</v>
      </c>
      <c r="D198" s="44">
        <v>81</v>
      </c>
      <c r="E198" s="44">
        <v>1670</v>
      </c>
      <c r="F198" s="50">
        <v>4.1377314814814811E-2</v>
      </c>
      <c r="G198" s="43" t="s">
        <v>125</v>
      </c>
      <c r="H198" s="43" t="s">
        <v>259</v>
      </c>
      <c r="I198" s="44" t="s">
        <v>122</v>
      </c>
      <c r="J198" s="44" t="s">
        <v>37</v>
      </c>
      <c r="K198" s="44">
        <v>2</v>
      </c>
      <c r="L198" s="44" t="s">
        <v>35</v>
      </c>
      <c r="M198" s="11"/>
      <c r="N198" s="6">
        <f>$B198</f>
        <v>105</v>
      </c>
      <c r="O198" s="11"/>
      <c r="P198" s="6"/>
      <c r="Q198" s="6"/>
      <c r="R198" s="6"/>
      <c r="T198" s="6"/>
      <c r="U198" s="6">
        <f>$D198</f>
        <v>81</v>
      </c>
      <c r="V198" s="6"/>
      <c r="W198" s="6"/>
      <c r="X198" s="6"/>
      <c r="Y198" s="6"/>
      <c r="AA198" s="6"/>
      <c r="AB198" s="11"/>
      <c r="AC198" s="6"/>
      <c r="AD198" s="6"/>
      <c r="AE198" s="6"/>
      <c r="AF198" s="6"/>
      <c r="AG198" s="11"/>
      <c r="AH198" s="11"/>
      <c r="AI198" s="6"/>
      <c r="AJ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</row>
    <row r="199" spans="1:47" ht="15" customHeight="1" x14ac:dyDescent="0.3">
      <c r="A199" s="44">
        <v>563</v>
      </c>
      <c r="B199" s="44">
        <v>106</v>
      </c>
      <c r="C199" s="44">
        <v>23</v>
      </c>
      <c r="D199" s="44">
        <v>82</v>
      </c>
      <c r="E199" s="44">
        <v>1357</v>
      </c>
      <c r="F199" s="50">
        <v>4.1400462962962965E-2</v>
      </c>
      <c r="G199" s="43" t="s">
        <v>190</v>
      </c>
      <c r="H199" s="43" t="s">
        <v>260</v>
      </c>
      <c r="I199" s="44" t="s">
        <v>127</v>
      </c>
      <c r="J199" s="44" t="s">
        <v>30</v>
      </c>
      <c r="K199" s="44">
        <v>2</v>
      </c>
      <c r="L199" s="44" t="s">
        <v>35</v>
      </c>
      <c r="M199" s="6">
        <f>$B199</f>
        <v>106</v>
      </c>
      <c r="N199" s="6"/>
      <c r="O199" s="6"/>
      <c r="P199" s="6"/>
      <c r="Q199" s="11"/>
      <c r="R199" s="11"/>
      <c r="T199" s="6">
        <f>$D199</f>
        <v>82</v>
      </c>
      <c r="U199" s="6"/>
      <c r="V199" s="6"/>
      <c r="W199" s="6"/>
      <c r="X199" s="6"/>
      <c r="Y199" s="6"/>
      <c r="AA199" s="6"/>
      <c r="AB199" s="6"/>
      <c r="AC199" s="6"/>
      <c r="AD199" s="6"/>
      <c r="AE199" s="11"/>
      <c r="AF199" s="6"/>
      <c r="AG199" s="11"/>
      <c r="AH199" s="6"/>
      <c r="AI199" s="11"/>
      <c r="AJ199" s="11"/>
      <c r="AL199" s="6"/>
      <c r="AM199" s="6"/>
      <c r="AN199" s="6"/>
      <c r="AO199" s="6"/>
      <c r="AP199" s="6"/>
      <c r="AQ199" s="6"/>
      <c r="AR199" s="6"/>
      <c r="AS199" s="6"/>
      <c r="AT199" s="6"/>
      <c r="AU199" s="6"/>
    </row>
    <row r="200" spans="1:47" ht="15" customHeight="1" x14ac:dyDescent="0.3">
      <c r="A200" s="44">
        <v>566</v>
      </c>
      <c r="B200" s="44">
        <v>90</v>
      </c>
      <c r="C200" s="44">
        <v>12</v>
      </c>
      <c r="D200" s="44">
        <v>63</v>
      </c>
      <c r="E200" s="44">
        <v>1938</v>
      </c>
      <c r="F200" s="50">
        <v>4.1516203703703701E-2</v>
      </c>
      <c r="G200" s="43" t="s">
        <v>748</v>
      </c>
      <c r="H200" s="43" t="s">
        <v>749</v>
      </c>
      <c r="I200" s="44" t="s">
        <v>127</v>
      </c>
      <c r="J200" s="44" t="s">
        <v>22</v>
      </c>
      <c r="K200" s="44">
        <v>3</v>
      </c>
      <c r="L200" s="44" t="s">
        <v>35</v>
      </c>
      <c r="M200" s="6"/>
      <c r="N200" s="11"/>
      <c r="O200" s="11"/>
      <c r="P200" s="11"/>
      <c r="Q200" s="11"/>
      <c r="R200" s="6"/>
      <c r="T200" s="6"/>
      <c r="U200" s="6"/>
      <c r="V200" s="6"/>
      <c r="W200" s="6"/>
      <c r="X200" s="6"/>
      <c r="Y200" s="6"/>
      <c r="AA200" s="11"/>
      <c r="AB200" s="6"/>
      <c r="AC200" s="11"/>
      <c r="AD200" s="11"/>
      <c r="AE200" s="6"/>
      <c r="AF200" s="6"/>
      <c r="AG200" s="6"/>
      <c r="AH200" s="11"/>
      <c r="AI200" s="11">
        <f>$B200</f>
        <v>90</v>
      </c>
      <c r="AJ200" s="6"/>
      <c r="AL200" s="6"/>
      <c r="AM200" s="6"/>
      <c r="AN200" s="6"/>
      <c r="AO200" s="6"/>
      <c r="AP200" s="6"/>
      <c r="AQ200" s="6"/>
      <c r="AR200" s="6"/>
      <c r="AS200" s="6"/>
      <c r="AT200" s="6">
        <f>$D200</f>
        <v>63</v>
      </c>
      <c r="AU200" s="6"/>
    </row>
    <row r="201" spans="1:47" ht="15" customHeight="1" x14ac:dyDescent="0.3">
      <c r="A201" s="44">
        <v>567</v>
      </c>
      <c r="B201" s="44">
        <v>91</v>
      </c>
      <c r="C201" s="44">
        <v>1</v>
      </c>
      <c r="D201" s="44">
        <v>64</v>
      </c>
      <c r="E201" s="44">
        <v>1233</v>
      </c>
      <c r="F201" s="50">
        <v>4.1527777777777782E-2</v>
      </c>
      <c r="G201" s="43" t="s">
        <v>750</v>
      </c>
      <c r="H201" s="43" t="s">
        <v>751</v>
      </c>
      <c r="I201" s="44" t="s">
        <v>752</v>
      </c>
      <c r="J201" s="44" t="s">
        <v>20</v>
      </c>
      <c r="K201" s="44">
        <v>3</v>
      </c>
      <c r="L201" s="44" t="s">
        <v>35</v>
      </c>
      <c r="M201" s="6"/>
      <c r="N201" s="11"/>
      <c r="O201" s="11"/>
      <c r="P201" s="11"/>
      <c r="Q201" s="11"/>
      <c r="R201" s="6"/>
      <c r="T201" s="6"/>
      <c r="U201" s="6"/>
      <c r="V201" s="6"/>
      <c r="W201" s="6"/>
      <c r="X201" s="6"/>
      <c r="Y201" s="6"/>
      <c r="AA201" s="11"/>
      <c r="AB201" s="11">
        <f>$B201</f>
        <v>91</v>
      </c>
      <c r="AC201" s="11"/>
      <c r="AD201" s="11"/>
      <c r="AE201" s="6"/>
      <c r="AF201" s="6"/>
      <c r="AG201" s="6"/>
      <c r="AH201" s="11"/>
      <c r="AI201" s="6"/>
      <c r="AJ201" s="6"/>
      <c r="AL201" s="6"/>
      <c r="AM201" s="6">
        <f>$D201</f>
        <v>64</v>
      </c>
      <c r="AN201" s="6"/>
      <c r="AO201" s="6"/>
      <c r="AP201" s="6"/>
      <c r="AQ201" s="6"/>
      <c r="AR201" s="6"/>
      <c r="AS201" s="6"/>
      <c r="AT201" s="6"/>
      <c r="AU201" s="6"/>
    </row>
    <row r="202" spans="1:47" ht="15" customHeight="1" x14ac:dyDescent="0.3">
      <c r="A202" s="44">
        <v>569</v>
      </c>
      <c r="B202" s="44">
        <v>107</v>
      </c>
      <c r="C202" s="44">
        <v>25</v>
      </c>
      <c r="D202" s="44">
        <v>83</v>
      </c>
      <c r="E202" s="44">
        <v>1684</v>
      </c>
      <c r="F202" s="50">
        <v>4.162037037037037E-2</v>
      </c>
      <c r="G202" s="43" t="s">
        <v>217</v>
      </c>
      <c r="H202" s="43" t="s">
        <v>261</v>
      </c>
      <c r="I202" s="44" t="s">
        <v>119</v>
      </c>
      <c r="J202" s="44" t="s">
        <v>37</v>
      </c>
      <c r="K202" s="44">
        <v>2</v>
      </c>
      <c r="L202" s="44" t="s">
        <v>35</v>
      </c>
      <c r="M202" s="6"/>
      <c r="N202" s="6">
        <f>$B202</f>
        <v>107</v>
      </c>
      <c r="O202" s="6"/>
      <c r="P202" s="6"/>
      <c r="Q202" s="6"/>
      <c r="R202" s="6"/>
      <c r="T202" s="6"/>
      <c r="U202" s="6">
        <f>$D202</f>
        <v>83</v>
      </c>
      <c r="V202" s="6"/>
      <c r="W202" s="6"/>
      <c r="X202" s="6"/>
      <c r="Y202" s="6"/>
      <c r="AA202" s="11"/>
      <c r="AB202" s="6"/>
      <c r="AC202" s="6"/>
      <c r="AD202" s="6"/>
      <c r="AE202" s="11"/>
      <c r="AF202" s="6"/>
      <c r="AG202" s="11"/>
      <c r="AH202" s="11"/>
      <c r="AI202" s="11"/>
      <c r="AJ202" s="11"/>
      <c r="AL202" s="6"/>
      <c r="AM202" s="6"/>
      <c r="AN202" s="6"/>
      <c r="AO202" s="6"/>
      <c r="AP202" s="6"/>
      <c r="AQ202" s="6"/>
      <c r="AR202" s="6"/>
      <c r="AS202" s="6"/>
      <c r="AT202" s="6"/>
      <c r="AU202" s="6"/>
    </row>
    <row r="203" spans="1:47" ht="15" customHeight="1" x14ac:dyDescent="0.3">
      <c r="A203" s="44">
        <v>570</v>
      </c>
      <c r="B203" s="44">
        <v>92</v>
      </c>
      <c r="C203" s="44">
        <v>24</v>
      </c>
      <c r="D203" s="44">
        <v>65</v>
      </c>
      <c r="E203" s="44">
        <v>1757</v>
      </c>
      <c r="F203" s="51">
        <v>4.1666666666666664E-2</v>
      </c>
      <c r="G203" s="43" t="s">
        <v>730</v>
      </c>
      <c r="H203" s="43" t="s">
        <v>636</v>
      </c>
      <c r="I203" s="44" t="s">
        <v>122</v>
      </c>
      <c r="J203" s="44" t="s">
        <v>27</v>
      </c>
      <c r="K203" s="44">
        <v>3</v>
      </c>
      <c r="L203" s="44" t="s">
        <v>35</v>
      </c>
      <c r="M203" s="6"/>
      <c r="N203" s="11"/>
      <c r="O203" s="11"/>
      <c r="P203" s="11"/>
      <c r="Q203" s="11"/>
      <c r="R203" s="6"/>
      <c r="T203" s="6"/>
      <c r="U203" s="6"/>
      <c r="V203" s="6"/>
      <c r="W203" s="6"/>
      <c r="X203" s="6"/>
      <c r="Y203" s="6"/>
      <c r="AA203" s="11"/>
      <c r="AB203" s="6"/>
      <c r="AC203" s="11"/>
      <c r="AD203" s="11"/>
      <c r="AE203" s="6"/>
      <c r="AF203" s="6"/>
      <c r="AG203" s="6"/>
      <c r="AH203" s="11"/>
      <c r="AI203" s="6"/>
      <c r="AJ203" s="11">
        <f>$B203</f>
        <v>92</v>
      </c>
      <c r="AL203" s="6"/>
      <c r="AM203" s="6"/>
      <c r="AN203" s="6"/>
      <c r="AO203" s="6"/>
      <c r="AP203" s="6"/>
      <c r="AQ203" s="6"/>
      <c r="AR203" s="6"/>
      <c r="AS203" s="6"/>
      <c r="AT203" s="6"/>
      <c r="AU203" s="6">
        <f>$D203</f>
        <v>65</v>
      </c>
    </row>
    <row r="204" spans="1:47" ht="15" customHeight="1" x14ac:dyDescent="0.3">
      <c r="A204" s="44">
        <v>572</v>
      </c>
      <c r="B204" s="44">
        <v>108</v>
      </c>
      <c r="C204" s="44">
        <v>32</v>
      </c>
      <c r="D204" s="44">
        <v>84</v>
      </c>
      <c r="E204" s="44">
        <v>816</v>
      </c>
      <c r="F204" s="51">
        <v>4.1689814814814811E-2</v>
      </c>
      <c r="G204" s="43" t="s">
        <v>262</v>
      </c>
      <c r="H204" s="43" t="s">
        <v>263</v>
      </c>
      <c r="I204" s="44" t="s">
        <v>122</v>
      </c>
      <c r="J204" s="44" t="s">
        <v>39</v>
      </c>
      <c r="K204" s="44">
        <v>2</v>
      </c>
      <c r="L204" s="44" t="s">
        <v>35</v>
      </c>
      <c r="M204" s="6"/>
      <c r="N204" s="6"/>
      <c r="O204" s="6"/>
      <c r="P204" s="6"/>
      <c r="Q204" s="6"/>
      <c r="R204" s="6">
        <f>$B204</f>
        <v>108</v>
      </c>
      <c r="T204" s="6"/>
      <c r="U204" s="6"/>
      <c r="V204" s="6"/>
      <c r="W204" s="6"/>
      <c r="X204" s="6"/>
      <c r="Y204" s="6">
        <f>$D204</f>
        <v>84</v>
      </c>
      <c r="AA204" s="11"/>
      <c r="AB204" s="6"/>
      <c r="AC204" s="6"/>
      <c r="AD204" s="6"/>
      <c r="AE204" s="11"/>
      <c r="AF204" s="6"/>
      <c r="AG204" s="6"/>
      <c r="AH204" s="11"/>
      <c r="AI204" s="11"/>
      <c r="AJ204" s="11"/>
      <c r="AL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spans="1:47" ht="15" customHeight="1" x14ac:dyDescent="0.3">
      <c r="A205" s="44">
        <v>573</v>
      </c>
      <c r="B205" s="44">
        <v>109</v>
      </c>
      <c r="C205" s="44">
        <v>24</v>
      </c>
      <c r="D205" s="44">
        <v>85</v>
      </c>
      <c r="E205" s="44">
        <v>796</v>
      </c>
      <c r="F205" s="51">
        <v>4.1712962962962966E-2</v>
      </c>
      <c r="G205" s="43" t="s">
        <v>230</v>
      </c>
      <c r="H205" s="43" t="s">
        <v>128</v>
      </c>
      <c r="I205" s="44" t="s">
        <v>127</v>
      </c>
      <c r="J205" s="44" t="s">
        <v>40</v>
      </c>
      <c r="K205" s="44">
        <v>2</v>
      </c>
      <c r="L205" s="44" t="s">
        <v>35</v>
      </c>
      <c r="M205" s="11"/>
      <c r="N205" s="11"/>
      <c r="O205" s="6">
        <f>$B205</f>
        <v>109</v>
      </c>
      <c r="P205" s="6"/>
      <c r="Q205" s="11"/>
      <c r="R205" s="6"/>
      <c r="T205" s="6"/>
      <c r="U205" s="6"/>
      <c r="V205" s="6">
        <f>$D205</f>
        <v>85</v>
      </c>
      <c r="W205" s="6"/>
      <c r="X205" s="6"/>
      <c r="Y205" s="6"/>
      <c r="AA205" s="6"/>
      <c r="AB205" s="11"/>
      <c r="AC205" s="6"/>
      <c r="AD205" s="6"/>
      <c r="AE205" s="6"/>
      <c r="AF205" s="6"/>
      <c r="AG205" s="6"/>
      <c r="AH205" s="11"/>
      <c r="AI205" s="6"/>
      <c r="AJ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5" customHeight="1" x14ac:dyDescent="0.3">
      <c r="A206" s="44">
        <v>574</v>
      </c>
      <c r="B206" s="44">
        <v>93</v>
      </c>
      <c r="C206" s="44">
        <v>25</v>
      </c>
      <c r="D206" s="44">
        <v>66</v>
      </c>
      <c r="E206" s="44">
        <v>1432</v>
      </c>
      <c r="F206" s="51">
        <v>4.1736111111111113E-2</v>
      </c>
      <c r="G206" s="43" t="s">
        <v>753</v>
      </c>
      <c r="H206" s="43" t="s">
        <v>754</v>
      </c>
      <c r="I206" s="44" t="s">
        <v>122</v>
      </c>
      <c r="J206" s="44" t="s">
        <v>34</v>
      </c>
      <c r="K206" s="44">
        <v>3</v>
      </c>
      <c r="L206" s="44" t="s">
        <v>35</v>
      </c>
      <c r="M206" s="6"/>
      <c r="N206" s="11"/>
      <c r="O206" s="11"/>
      <c r="P206" s="11"/>
      <c r="Q206" s="11"/>
      <c r="R206" s="6"/>
      <c r="T206" s="6"/>
      <c r="U206" s="6"/>
      <c r="V206" s="6"/>
      <c r="W206" s="6"/>
      <c r="X206" s="6"/>
      <c r="Y206" s="6"/>
      <c r="AA206" s="11"/>
      <c r="AB206" s="6"/>
      <c r="AC206" s="11"/>
      <c r="AD206" s="11"/>
      <c r="AE206" s="6"/>
      <c r="AF206" s="6"/>
      <c r="AG206" s="6"/>
      <c r="AH206" s="11">
        <f>$B206</f>
        <v>93</v>
      </c>
      <c r="AI206" s="6"/>
      <c r="AJ206" s="6"/>
      <c r="AL206" s="6"/>
      <c r="AM206" s="6"/>
      <c r="AN206" s="6"/>
      <c r="AO206" s="6"/>
      <c r="AP206" s="6"/>
      <c r="AQ206" s="6"/>
      <c r="AR206" s="6"/>
      <c r="AS206" s="6">
        <f>$D206</f>
        <v>66</v>
      </c>
      <c r="AT206" s="6"/>
      <c r="AU206" s="6"/>
    </row>
    <row r="207" spans="1:47" ht="15" customHeight="1" x14ac:dyDescent="0.3">
      <c r="A207" s="44">
        <v>575</v>
      </c>
      <c r="B207" s="44">
        <v>94</v>
      </c>
      <c r="C207" s="44">
        <v>13</v>
      </c>
      <c r="D207" s="44">
        <v>67</v>
      </c>
      <c r="E207" s="44">
        <v>1278</v>
      </c>
      <c r="F207" s="51">
        <v>4.1851851851851848E-2</v>
      </c>
      <c r="G207" s="43" t="s">
        <v>657</v>
      </c>
      <c r="H207" s="43" t="s">
        <v>755</v>
      </c>
      <c r="I207" s="44" t="s">
        <v>127</v>
      </c>
      <c r="J207" s="44" t="s">
        <v>20</v>
      </c>
      <c r="K207" s="44">
        <v>3</v>
      </c>
      <c r="L207" s="44" t="s">
        <v>35</v>
      </c>
      <c r="M207" s="6"/>
      <c r="N207" s="11"/>
      <c r="O207" s="11"/>
      <c r="P207" s="11"/>
      <c r="Q207" s="11"/>
      <c r="R207" s="6"/>
      <c r="T207" s="6"/>
      <c r="U207" s="6"/>
      <c r="V207" s="6"/>
      <c r="W207" s="6"/>
      <c r="X207" s="6"/>
      <c r="Y207" s="6"/>
      <c r="AA207" s="11"/>
      <c r="AB207" s="11">
        <f>$B207</f>
        <v>94</v>
      </c>
      <c r="AC207" s="11"/>
      <c r="AD207" s="11"/>
      <c r="AE207" s="6"/>
      <c r="AF207" s="6"/>
      <c r="AG207" s="6"/>
      <c r="AH207" s="11"/>
      <c r="AI207" s="6"/>
      <c r="AJ207" s="6"/>
      <c r="AL207" s="6"/>
      <c r="AM207" s="6">
        <f>$D207</f>
        <v>67</v>
      </c>
      <c r="AN207" s="6"/>
      <c r="AO207" s="6"/>
      <c r="AP207" s="6"/>
      <c r="AQ207" s="6"/>
      <c r="AR207" s="6"/>
      <c r="AS207" s="6"/>
      <c r="AT207" s="6"/>
      <c r="AU207" s="6"/>
    </row>
    <row r="208" spans="1:47" ht="15" customHeight="1" x14ac:dyDescent="0.3">
      <c r="A208" s="44">
        <v>576</v>
      </c>
      <c r="B208" s="44">
        <v>110</v>
      </c>
      <c r="C208" s="44">
        <v>33</v>
      </c>
      <c r="D208" s="44">
        <v>86</v>
      </c>
      <c r="E208" s="44">
        <v>1660</v>
      </c>
      <c r="F208" s="51">
        <v>4.1886574074074076E-2</v>
      </c>
      <c r="G208" s="43" t="s">
        <v>133</v>
      </c>
      <c r="H208" s="43" t="s">
        <v>264</v>
      </c>
      <c r="I208" s="44" t="s">
        <v>122</v>
      </c>
      <c r="J208" s="44" t="s">
        <v>37</v>
      </c>
      <c r="K208" s="44">
        <v>2</v>
      </c>
      <c r="L208" s="44" t="s">
        <v>35</v>
      </c>
      <c r="M208" s="11"/>
      <c r="N208" s="6">
        <f>$B208</f>
        <v>110</v>
      </c>
      <c r="O208" s="11"/>
      <c r="P208" s="11"/>
      <c r="Q208" s="6"/>
      <c r="R208" s="11"/>
      <c r="T208" s="6"/>
      <c r="U208" s="6">
        <f>$D208</f>
        <v>86</v>
      </c>
      <c r="V208" s="6"/>
      <c r="W208" s="6"/>
      <c r="X208" s="6"/>
      <c r="Y208" s="6"/>
      <c r="AA208" s="6"/>
      <c r="AB208" s="6"/>
      <c r="AC208" s="6"/>
      <c r="AD208" s="6"/>
      <c r="AE208" s="6"/>
      <c r="AF208" s="6"/>
      <c r="AG208" s="6"/>
      <c r="AH208" s="11"/>
      <c r="AI208" s="6"/>
      <c r="AJ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</row>
    <row r="209" spans="1:47" ht="15" customHeight="1" x14ac:dyDescent="0.3">
      <c r="A209" s="44">
        <v>577</v>
      </c>
      <c r="B209" s="44">
        <v>95</v>
      </c>
      <c r="C209" s="44">
        <v>14</v>
      </c>
      <c r="D209" s="44">
        <v>68</v>
      </c>
      <c r="E209" s="44">
        <v>1261</v>
      </c>
      <c r="F209" s="51">
        <v>4.2025462962962966E-2</v>
      </c>
      <c r="G209" s="43" t="s">
        <v>756</v>
      </c>
      <c r="H209" s="43" t="s">
        <v>757</v>
      </c>
      <c r="I209" s="44" t="s">
        <v>127</v>
      </c>
      <c r="J209" s="44" t="s">
        <v>20</v>
      </c>
      <c r="K209" s="44">
        <v>3</v>
      </c>
      <c r="L209" s="44" t="s">
        <v>35</v>
      </c>
      <c r="M209" s="6"/>
      <c r="N209" s="11"/>
      <c r="O209" s="11"/>
      <c r="P209" s="11"/>
      <c r="Q209" s="11"/>
      <c r="R209" s="6"/>
      <c r="T209" s="6"/>
      <c r="U209" s="6"/>
      <c r="V209" s="6"/>
      <c r="W209" s="6"/>
      <c r="X209" s="6"/>
      <c r="Y209" s="6"/>
      <c r="AA209" s="11"/>
      <c r="AB209" s="11">
        <f>$B209</f>
        <v>95</v>
      </c>
      <c r="AC209" s="11"/>
      <c r="AD209" s="11"/>
      <c r="AE209" s="6"/>
      <c r="AF209" s="6"/>
      <c r="AG209" s="6"/>
      <c r="AH209" s="11"/>
      <c r="AI209" s="6"/>
      <c r="AJ209" s="6"/>
      <c r="AL209" s="6"/>
      <c r="AM209" s="6">
        <f>$D209</f>
        <v>68</v>
      </c>
      <c r="AN209" s="6"/>
      <c r="AO209" s="6"/>
      <c r="AP209" s="6"/>
      <c r="AQ209" s="6"/>
      <c r="AR209" s="6"/>
      <c r="AS209" s="6"/>
      <c r="AT209" s="6"/>
      <c r="AU209" s="6"/>
    </row>
    <row r="210" spans="1:47" ht="15" customHeight="1" x14ac:dyDescent="0.3">
      <c r="A210" s="44">
        <v>579</v>
      </c>
      <c r="B210" s="44">
        <v>96</v>
      </c>
      <c r="C210" s="44"/>
      <c r="D210" s="44"/>
      <c r="E210" s="44">
        <v>1856</v>
      </c>
      <c r="F210" s="51">
        <v>4.2256944444444444E-2</v>
      </c>
      <c r="G210" s="43" t="s">
        <v>642</v>
      </c>
      <c r="H210" s="43" t="s">
        <v>643</v>
      </c>
      <c r="I210" s="44" t="s">
        <v>74</v>
      </c>
      <c r="J210" s="44" t="s">
        <v>18</v>
      </c>
      <c r="K210" s="44">
        <v>3</v>
      </c>
      <c r="L210" s="44" t="s">
        <v>35</v>
      </c>
      <c r="M210" s="6"/>
      <c r="N210" s="11"/>
      <c r="O210" s="11"/>
      <c r="P210" s="11"/>
      <c r="Q210" s="11"/>
      <c r="R210" s="6"/>
      <c r="T210" s="6"/>
      <c r="U210" s="6"/>
      <c r="V210" s="6"/>
      <c r="W210" s="6"/>
      <c r="X210" s="6"/>
      <c r="Y210" s="6"/>
      <c r="AA210" s="11">
        <f>$B210</f>
        <v>96</v>
      </c>
      <c r="AB210" s="6"/>
      <c r="AC210" s="11"/>
      <c r="AD210" s="11"/>
      <c r="AE210" s="6"/>
      <c r="AF210" s="6"/>
      <c r="AG210" s="6"/>
      <c r="AH210" s="11"/>
      <c r="AI210" s="6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5" customHeight="1" x14ac:dyDescent="0.3">
      <c r="A211" s="44">
        <v>580</v>
      </c>
      <c r="B211" s="44">
        <v>97</v>
      </c>
      <c r="C211" s="44">
        <v>28</v>
      </c>
      <c r="D211" s="44">
        <v>69</v>
      </c>
      <c r="E211" s="44">
        <v>1862</v>
      </c>
      <c r="F211" s="51">
        <v>4.238425925925926E-2</v>
      </c>
      <c r="G211" s="43" t="s">
        <v>758</v>
      </c>
      <c r="H211" s="43" t="s">
        <v>137</v>
      </c>
      <c r="I211" s="44" t="s">
        <v>119</v>
      </c>
      <c r="J211" s="44" t="s">
        <v>18</v>
      </c>
      <c r="K211" s="44">
        <v>3</v>
      </c>
      <c r="L211" s="44" t="s">
        <v>35</v>
      </c>
      <c r="M211" s="6"/>
      <c r="N211" s="11"/>
      <c r="O211" s="11"/>
      <c r="P211" s="11"/>
      <c r="Q211" s="11"/>
      <c r="R211" s="6"/>
      <c r="T211" s="6"/>
      <c r="U211" s="6"/>
      <c r="V211" s="6"/>
      <c r="W211" s="6"/>
      <c r="X211" s="6"/>
      <c r="Y211" s="6"/>
      <c r="AA211" s="11">
        <f>$B211</f>
        <v>97</v>
      </c>
      <c r="AB211" s="6"/>
      <c r="AC211" s="11"/>
      <c r="AD211" s="11"/>
      <c r="AE211" s="6"/>
      <c r="AF211" s="6"/>
      <c r="AG211" s="6"/>
      <c r="AH211" s="11"/>
      <c r="AI211" s="6"/>
      <c r="AJ211" s="6"/>
      <c r="AL211" s="6">
        <f>$D211</f>
        <v>69</v>
      </c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" customHeight="1" x14ac:dyDescent="0.3">
      <c r="A212" s="44">
        <v>581</v>
      </c>
      <c r="B212" s="44">
        <v>98</v>
      </c>
      <c r="C212" s="44"/>
      <c r="D212" s="44"/>
      <c r="E212" s="44">
        <v>1444</v>
      </c>
      <c r="F212" s="51">
        <v>4.2407407407407408E-2</v>
      </c>
      <c r="G212" s="43" t="s">
        <v>644</v>
      </c>
      <c r="H212" s="43" t="s">
        <v>137</v>
      </c>
      <c r="I212" s="44" t="s">
        <v>74</v>
      </c>
      <c r="J212" s="44" t="s">
        <v>34</v>
      </c>
      <c r="K212" s="44">
        <v>3</v>
      </c>
      <c r="L212" s="44" t="s">
        <v>35</v>
      </c>
      <c r="M212" s="6"/>
      <c r="N212" s="11"/>
      <c r="O212" s="11"/>
      <c r="P212" s="11"/>
      <c r="Q212" s="11"/>
      <c r="R212" s="6"/>
      <c r="T212" s="6"/>
      <c r="U212" s="6"/>
      <c r="V212" s="6"/>
      <c r="W212" s="6"/>
      <c r="X212" s="6"/>
      <c r="Y212" s="6"/>
      <c r="AA212" s="11"/>
      <c r="AB212" s="6"/>
      <c r="AC212" s="11"/>
      <c r="AD212" s="11"/>
      <c r="AE212" s="6"/>
      <c r="AF212" s="6"/>
      <c r="AG212" s="6"/>
      <c r="AH212" s="11">
        <f>$B212</f>
        <v>98</v>
      </c>
      <c r="AI212" s="6"/>
      <c r="AJ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5" customHeight="1" x14ac:dyDescent="0.3">
      <c r="A213" s="44">
        <v>582</v>
      </c>
      <c r="B213" s="44">
        <v>111</v>
      </c>
      <c r="C213" s="44">
        <v>5</v>
      </c>
      <c r="D213" s="44">
        <v>87</v>
      </c>
      <c r="E213" s="44">
        <v>1351</v>
      </c>
      <c r="F213" s="51">
        <v>4.2418981481481481E-2</v>
      </c>
      <c r="G213" s="43" t="s">
        <v>265</v>
      </c>
      <c r="H213" s="43" t="s">
        <v>266</v>
      </c>
      <c r="I213" s="44" t="s">
        <v>138</v>
      </c>
      <c r="J213" s="44" t="s">
        <v>30</v>
      </c>
      <c r="K213" s="44">
        <v>2</v>
      </c>
      <c r="L213" s="44" t="s">
        <v>35</v>
      </c>
      <c r="M213" s="6">
        <f>$B213</f>
        <v>111</v>
      </c>
      <c r="N213" s="6"/>
      <c r="O213" s="6"/>
      <c r="P213" s="6"/>
      <c r="Q213" s="6"/>
      <c r="R213" s="6"/>
      <c r="T213" s="6">
        <f>$D213</f>
        <v>87</v>
      </c>
      <c r="U213" s="6"/>
      <c r="V213" s="6"/>
      <c r="W213" s="6"/>
      <c r="X213" s="6"/>
      <c r="Y213" s="6"/>
      <c r="AA213" s="11"/>
      <c r="AB213" s="6"/>
      <c r="AC213" s="6"/>
      <c r="AD213" s="6"/>
      <c r="AE213" s="11"/>
      <c r="AF213" s="6"/>
      <c r="AG213" s="6"/>
      <c r="AH213" s="11"/>
      <c r="AI213" s="11"/>
      <c r="AJ213" s="11"/>
      <c r="AL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spans="1:47" ht="15" customHeight="1" x14ac:dyDescent="0.3">
      <c r="A214" s="44">
        <v>583</v>
      </c>
      <c r="B214" s="44">
        <v>99</v>
      </c>
      <c r="C214" s="44"/>
      <c r="D214" s="44"/>
      <c r="E214" s="44">
        <v>1854</v>
      </c>
      <c r="F214" s="51">
        <v>4.2453703703703702E-2</v>
      </c>
      <c r="G214" s="43" t="s">
        <v>143</v>
      </c>
      <c r="H214" s="43" t="s">
        <v>645</v>
      </c>
      <c r="I214" s="44" t="s">
        <v>74</v>
      </c>
      <c r="J214" s="44" t="s">
        <v>18</v>
      </c>
      <c r="K214" s="44">
        <v>3</v>
      </c>
      <c r="L214" s="44" t="s">
        <v>35</v>
      </c>
      <c r="M214" s="6"/>
      <c r="N214" s="11"/>
      <c r="O214" s="11"/>
      <c r="P214" s="11"/>
      <c r="Q214" s="11"/>
      <c r="R214" s="6"/>
      <c r="T214" s="6"/>
      <c r="U214" s="6"/>
      <c r="V214" s="6"/>
      <c r="W214" s="6"/>
      <c r="X214" s="6"/>
      <c r="Y214" s="6"/>
      <c r="AA214" s="11">
        <f>$B214</f>
        <v>99</v>
      </c>
      <c r="AB214" s="6"/>
      <c r="AC214" s="11"/>
      <c r="AD214" s="11"/>
      <c r="AE214" s="6"/>
      <c r="AF214" s="6"/>
      <c r="AG214" s="6"/>
      <c r="AH214" s="11"/>
      <c r="AI214" s="6"/>
      <c r="AJ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5" customHeight="1" x14ac:dyDescent="0.3">
      <c r="A215" s="44">
        <v>584</v>
      </c>
      <c r="B215" s="44">
        <v>100</v>
      </c>
      <c r="C215" s="44">
        <v>15</v>
      </c>
      <c r="D215" s="44">
        <v>70</v>
      </c>
      <c r="E215" s="44">
        <v>1852</v>
      </c>
      <c r="F215" s="51">
        <v>4.2476851851851849E-2</v>
      </c>
      <c r="G215" s="43" t="s">
        <v>213</v>
      </c>
      <c r="H215" s="43" t="s">
        <v>759</v>
      </c>
      <c r="I215" s="44" t="s">
        <v>127</v>
      </c>
      <c r="J215" s="44" t="s">
        <v>18</v>
      </c>
      <c r="K215" s="44">
        <v>3</v>
      </c>
      <c r="L215" s="44" t="s">
        <v>35</v>
      </c>
      <c r="M215" s="6"/>
      <c r="N215" s="11"/>
      <c r="O215" s="11"/>
      <c r="P215" s="11"/>
      <c r="Q215" s="11"/>
      <c r="R215" s="6"/>
      <c r="T215" s="6"/>
      <c r="U215" s="6"/>
      <c r="V215" s="6"/>
      <c r="W215" s="6"/>
      <c r="X215" s="6"/>
      <c r="Y215" s="6"/>
      <c r="AA215" s="11">
        <f>$B215</f>
        <v>100</v>
      </c>
      <c r="AB215" s="6"/>
      <c r="AC215" s="11"/>
      <c r="AD215" s="11"/>
      <c r="AE215" s="6"/>
      <c r="AF215" s="6"/>
      <c r="AG215" s="6"/>
      <c r="AH215" s="11"/>
      <c r="AI215" s="6"/>
      <c r="AJ215" s="6"/>
      <c r="AL215" s="6">
        <f>$D215</f>
        <v>70</v>
      </c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5" customHeight="1" x14ac:dyDescent="0.3">
      <c r="A216" s="44">
        <v>585</v>
      </c>
      <c r="B216" s="44">
        <v>112</v>
      </c>
      <c r="C216" s="44">
        <v>25</v>
      </c>
      <c r="D216" s="44">
        <v>88</v>
      </c>
      <c r="E216" s="44">
        <v>1346</v>
      </c>
      <c r="F216" s="51">
        <v>4.2500000000000003E-2</v>
      </c>
      <c r="G216" s="43" t="s">
        <v>267</v>
      </c>
      <c r="H216" s="43" t="s">
        <v>253</v>
      </c>
      <c r="I216" s="44" t="s">
        <v>127</v>
      </c>
      <c r="J216" s="44" t="s">
        <v>30</v>
      </c>
      <c r="K216" s="44">
        <v>2</v>
      </c>
      <c r="L216" s="44" t="s">
        <v>35</v>
      </c>
      <c r="M216" s="6">
        <f>$B216</f>
        <v>112</v>
      </c>
      <c r="N216" s="11"/>
      <c r="O216" s="11"/>
      <c r="P216" s="6"/>
      <c r="Q216" s="11"/>
      <c r="R216" s="6"/>
      <c r="T216" s="6">
        <f>$D216</f>
        <v>88</v>
      </c>
      <c r="U216" s="6"/>
      <c r="V216" s="6"/>
      <c r="W216" s="6"/>
      <c r="X216" s="6"/>
      <c r="Y216" s="6"/>
      <c r="AA216" s="6"/>
      <c r="AB216" s="6"/>
      <c r="AC216" s="11"/>
      <c r="AD216" s="11"/>
      <c r="AE216" s="6"/>
      <c r="AF216" s="6"/>
      <c r="AG216" s="11"/>
      <c r="AH216" s="6"/>
      <c r="AI216" s="6"/>
      <c r="AJ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</row>
    <row r="217" spans="1:47" ht="15" customHeight="1" x14ac:dyDescent="0.3">
      <c r="A217" s="44">
        <v>586</v>
      </c>
      <c r="B217" s="44">
        <v>101</v>
      </c>
      <c r="C217" s="44">
        <v>29</v>
      </c>
      <c r="D217" s="44">
        <v>71</v>
      </c>
      <c r="E217" s="44">
        <v>1865</v>
      </c>
      <c r="F217" s="51">
        <v>4.2511574074074077E-2</v>
      </c>
      <c r="G217" s="43" t="s">
        <v>225</v>
      </c>
      <c r="H217" s="43" t="s">
        <v>760</v>
      </c>
      <c r="I217" s="44" t="s">
        <v>119</v>
      </c>
      <c r="J217" s="44" t="s">
        <v>18</v>
      </c>
      <c r="K217" s="44">
        <v>3</v>
      </c>
      <c r="L217" s="44" t="s">
        <v>35</v>
      </c>
      <c r="M217" s="6"/>
      <c r="N217" s="11"/>
      <c r="O217" s="11"/>
      <c r="P217" s="11"/>
      <c r="Q217" s="11"/>
      <c r="R217" s="6"/>
      <c r="T217" s="6"/>
      <c r="U217" s="6"/>
      <c r="V217" s="6"/>
      <c r="W217" s="6"/>
      <c r="X217" s="6"/>
      <c r="Y217" s="6"/>
      <c r="AA217" s="11">
        <f>$B217</f>
        <v>101</v>
      </c>
      <c r="AB217" s="6"/>
      <c r="AC217" s="11"/>
      <c r="AD217" s="11"/>
      <c r="AE217" s="6"/>
      <c r="AF217" s="6"/>
      <c r="AG217" s="6"/>
      <c r="AH217" s="11"/>
      <c r="AI217" s="6"/>
      <c r="AJ217" s="6"/>
      <c r="AL217" s="6">
        <f>$D217</f>
        <v>71</v>
      </c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5" customHeight="1" x14ac:dyDescent="0.3">
      <c r="A218" s="44">
        <v>587</v>
      </c>
      <c r="B218" s="44">
        <v>113</v>
      </c>
      <c r="C218" s="44">
        <v>26</v>
      </c>
      <c r="D218" s="44">
        <v>89</v>
      </c>
      <c r="E218" s="44">
        <v>750</v>
      </c>
      <c r="F218" s="51">
        <v>4.252314814814815E-2</v>
      </c>
      <c r="G218" s="43" t="s">
        <v>268</v>
      </c>
      <c r="H218" s="43" t="s">
        <v>269</v>
      </c>
      <c r="I218" s="44" t="s">
        <v>127</v>
      </c>
      <c r="J218" s="44" t="s">
        <v>40</v>
      </c>
      <c r="K218" s="44">
        <v>2</v>
      </c>
      <c r="L218" s="44" t="s">
        <v>35</v>
      </c>
      <c r="M218" s="6"/>
      <c r="N218" s="6"/>
      <c r="O218" s="6">
        <f>$B218</f>
        <v>113</v>
      </c>
      <c r="P218" s="11"/>
      <c r="Q218" s="11"/>
      <c r="R218" s="6"/>
      <c r="T218" s="6"/>
      <c r="U218" s="6"/>
      <c r="V218" s="6">
        <f>$D218</f>
        <v>89</v>
      </c>
      <c r="W218" s="6"/>
      <c r="X218" s="6"/>
      <c r="Y218" s="6"/>
      <c r="AA218" s="6"/>
      <c r="AB218" s="6"/>
      <c r="AC218" s="6"/>
      <c r="AD218" s="6"/>
      <c r="AE218" s="6"/>
      <c r="AF218" s="6"/>
      <c r="AG218" s="11"/>
      <c r="AH218" s="11"/>
      <c r="AI218" s="6"/>
      <c r="AJ218" s="11"/>
      <c r="AL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spans="1:47" ht="15" customHeight="1" x14ac:dyDescent="0.3">
      <c r="A219" s="44">
        <v>588</v>
      </c>
      <c r="B219" s="44">
        <v>102</v>
      </c>
      <c r="C219" s="44">
        <v>2</v>
      </c>
      <c r="D219" s="44">
        <v>72</v>
      </c>
      <c r="E219" s="44">
        <v>1260</v>
      </c>
      <c r="F219" s="51">
        <v>4.2754629629629629E-2</v>
      </c>
      <c r="G219" s="43" t="s">
        <v>705</v>
      </c>
      <c r="H219" s="43" t="s">
        <v>761</v>
      </c>
      <c r="I219" s="44" t="s">
        <v>138</v>
      </c>
      <c r="J219" s="44" t="s">
        <v>20</v>
      </c>
      <c r="K219" s="44">
        <v>3</v>
      </c>
      <c r="L219" s="44" t="s">
        <v>35</v>
      </c>
      <c r="M219" s="6"/>
      <c r="N219" s="11"/>
      <c r="O219" s="11"/>
      <c r="P219" s="11"/>
      <c r="Q219" s="11"/>
      <c r="R219" s="6"/>
      <c r="T219" s="6"/>
      <c r="U219" s="6"/>
      <c r="V219" s="6"/>
      <c r="W219" s="6"/>
      <c r="X219" s="6"/>
      <c r="Y219" s="6"/>
      <c r="AA219" s="11"/>
      <c r="AB219" s="11">
        <f>$B219</f>
        <v>102</v>
      </c>
      <c r="AC219" s="11"/>
      <c r="AD219" s="11"/>
      <c r="AE219" s="6"/>
      <c r="AF219" s="6"/>
      <c r="AG219" s="6"/>
      <c r="AH219" s="11"/>
      <c r="AI219" s="6"/>
      <c r="AJ219" s="6"/>
      <c r="AL219" s="6"/>
      <c r="AM219" s="6">
        <f>$D219</f>
        <v>72</v>
      </c>
      <c r="AN219" s="6"/>
      <c r="AO219" s="6"/>
      <c r="AP219" s="6"/>
      <c r="AQ219" s="6"/>
      <c r="AR219" s="6"/>
      <c r="AS219" s="6"/>
      <c r="AT219" s="6"/>
      <c r="AU219" s="6"/>
    </row>
    <row r="220" spans="1:47" ht="15" customHeight="1" x14ac:dyDescent="0.3">
      <c r="A220" s="44">
        <v>589</v>
      </c>
      <c r="B220" s="44">
        <v>114</v>
      </c>
      <c r="C220" s="44">
        <v>34</v>
      </c>
      <c r="D220" s="44">
        <v>90</v>
      </c>
      <c r="E220" s="44">
        <v>786</v>
      </c>
      <c r="F220" s="51">
        <v>4.283564814814815E-2</v>
      </c>
      <c r="G220" s="43" t="s">
        <v>270</v>
      </c>
      <c r="H220" s="43" t="s">
        <v>271</v>
      </c>
      <c r="I220" s="44" t="s">
        <v>122</v>
      </c>
      <c r="J220" s="44" t="s">
        <v>40</v>
      </c>
      <c r="K220" s="44">
        <v>2</v>
      </c>
      <c r="L220" s="44" t="s">
        <v>35</v>
      </c>
      <c r="M220" s="11"/>
      <c r="N220" s="6"/>
      <c r="O220" s="6">
        <f>$B220</f>
        <v>114</v>
      </c>
      <c r="P220" s="6"/>
      <c r="Q220" s="11"/>
      <c r="R220" s="6"/>
      <c r="T220" s="6"/>
      <c r="U220" s="6"/>
      <c r="V220" s="6">
        <f>$D220</f>
        <v>90</v>
      </c>
      <c r="W220" s="6"/>
      <c r="X220" s="6"/>
      <c r="Y220" s="6"/>
      <c r="AA220" s="6"/>
      <c r="AB220" s="6"/>
      <c r="AC220" s="6"/>
      <c r="AD220" s="6"/>
      <c r="AE220" s="6"/>
      <c r="AF220" s="6"/>
      <c r="AG220" s="11"/>
      <c r="AH220" s="6"/>
      <c r="AI220" s="6"/>
      <c r="AJ220" s="11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5" customHeight="1" x14ac:dyDescent="0.3">
      <c r="A221" s="44">
        <v>590</v>
      </c>
      <c r="B221" s="44">
        <v>115</v>
      </c>
      <c r="C221" s="44">
        <v>27</v>
      </c>
      <c r="D221" s="44">
        <v>91</v>
      </c>
      <c r="E221" s="44">
        <v>782</v>
      </c>
      <c r="F221" s="51">
        <v>4.3217592592592592E-2</v>
      </c>
      <c r="G221" s="43" t="s">
        <v>272</v>
      </c>
      <c r="H221" s="43" t="s">
        <v>273</v>
      </c>
      <c r="I221" s="44" t="s">
        <v>127</v>
      </c>
      <c r="J221" s="44" t="s">
        <v>40</v>
      </c>
      <c r="K221" s="44">
        <v>2</v>
      </c>
      <c r="L221" s="44" t="s">
        <v>35</v>
      </c>
      <c r="M221" s="11"/>
      <c r="N221" s="11"/>
      <c r="O221" s="6">
        <f>$B221</f>
        <v>115</v>
      </c>
      <c r="P221" s="6"/>
      <c r="Q221" s="6"/>
      <c r="R221" s="6"/>
      <c r="T221" s="6"/>
      <c r="U221" s="6"/>
      <c r="V221" s="6">
        <f>$D221</f>
        <v>91</v>
      </c>
      <c r="W221" s="6"/>
      <c r="X221" s="6"/>
      <c r="Y221" s="6"/>
      <c r="AA221" s="6"/>
      <c r="AB221" s="11"/>
      <c r="AC221" s="6"/>
      <c r="AD221" s="6"/>
      <c r="AE221" s="11"/>
      <c r="AF221" s="6"/>
      <c r="AG221" s="6"/>
      <c r="AH221" s="6"/>
      <c r="AI221" s="6"/>
      <c r="AJ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</row>
    <row r="222" spans="1:47" ht="15" customHeight="1" x14ac:dyDescent="0.3">
      <c r="A222" s="44">
        <v>592</v>
      </c>
      <c r="B222" s="44">
        <v>103</v>
      </c>
      <c r="C222" s="44">
        <v>30</v>
      </c>
      <c r="D222" s="44">
        <v>73</v>
      </c>
      <c r="E222" s="44">
        <v>1800</v>
      </c>
      <c r="F222" s="51">
        <v>4.3321759259259261E-2</v>
      </c>
      <c r="G222" s="43" t="s">
        <v>762</v>
      </c>
      <c r="H222" s="43" t="s">
        <v>372</v>
      </c>
      <c r="I222" s="44" t="s">
        <v>119</v>
      </c>
      <c r="J222" s="44" t="s">
        <v>27</v>
      </c>
      <c r="K222" s="44">
        <v>3</v>
      </c>
      <c r="L222" s="44" t="s">
        <v>35</v>
      </c>
      <c r="M222" s="6"/>
      <c r="N222" s="11"/>
      <c r="O222" s="11"/>
      <c r="P222" s="11"/>
      <c r="Q222" s="11"/>
      <c r="R222" s="6"/>
      <c r="T222" s="6"/>
      <c r="U222" s="6"/>
      <c r="V222" s="6"/>
      <c r="W222" s="6"/>
      <c r="X222" s="6"/>
      <c r="Y222" s="6"/>
      <c r="AA222" s="11"/>
      <c r="AB222" s="6"/>
      <c r="AC222" s="11"/>
      <c r="AD222" s="11"/>
      <c r="AE222" s="6"/>
      <c r="AF222" s="6"/>
      <c r="AG222" s="6"/>
      <c r="AH222" s="11"/>
      <c r="AI222" s="6"/>
      <c r="AJ222" s="11">
        <f>$B222</f>
        <v>103</v>
      </c>
      <c r="AL222" s="6"/>
      <c r="AM222" s="6"/>
      <c r="AN222" s="6"/>
      <c r="AO222" s="6"/>
      <c r="AP222" s="6"/>
      <c r="AQ222" s="6"/>
      <c r="AR222" s="6"/>
      <c r="AS222" s="6"/>
      <c r="AT222" s="6"/>
      <c r="AU222" s="6">
        <f>$D222</f>
        <v>73</v>
      </c>
    </row>
    <row r="223" spans="1:47" ht="15" customHeight="1" x14ac:dyDescent="0.3">
      <c r="A223" s="44">
        <v>593</v>
      </c>
      <c r="B223" s="44">
        <v>104</v>
      </c>
      <c r="C223" s="44">
        <v>16</v>
      </c>
      <c r="D223" s="44">
        <v>74</v>
      </c>
      <c r="E223" s="44">
        <v>1485</v>
      </c>
      <c r="F223" s="51">
        <v>4.3391203703703703E-2</v>
      </c>
      <c r="G223" s="43" t="s">
        <v>763</v>
      </c>
      <c r="H223" s="43" t="s">
        <v>630</v>
      </c>
      <c r="I223" s="44" t="s">
        <v>127</v>
      </c>
      <c r="J223" s="44" t="s">
        <v>34</v>
      </c>
      <c r="K223" s="44">
        <v>3</v>
      </c>
      <c r="L223" s="44" t="s">
        <v>35</v>
      </c>
      <c r="M223" s="6"/>
      <c r="N223" s="11"/>
      <c r="O223" s="11"/>
      <c r="P223" s="11"/>
      <c r="Q223" s="11"/>
      <c r="R223" s="6"/>
      <c r="T223" s="6"/>
      <c r="U223" s="6"/>
      <c r="V223" s="6"/>
      <c r="W223" s="6"/>
      <c r="X223" s="6"/>
      <c r="Y223" s="6"/>
      <c r="AA223" s="11"/>
      <c r="AB223" s="6"/>
      <c r="AC223" s="11"/>
      <c r="AD223" s="11"/>
      <c r="AE223" s="6"/>
      <c r="AF223" s="6"/>
      <c r="AG223" s="6"/>
      <c r="AH223" s="11">
        <f>$B223</f>
        <v>104</v>
      </c>
      <c r="AI223" s="6"/>
      <c r="AJ223" s="6"/>
      <c r="AL223" s="6"/>
      <c r="AM223" s="6"/>
      <c r="AN223" s="6"/>
      <c r="AO223" s="6"/>
      <c r="AP223" s="6"/>
      <c r="AQ223" s="6"/>
      <c r="AR223" s="6"/>
      <c r="AS223" s="6">
        <f>$D223</f>
        <v>74</v>
      </c>
      <c r="AT223" s="6"/>
      <c r="AU223" s="6"/>
    </row>
    <row r="224" spans="1:47" ht="15" customHeight="1" x14ac:dyDescent="0.3">
      <c r="A224" s="44">
        <v>595</v>
      </c>
      <c r="B224" s="44">
        <v>116</v>
      </c>
      <c r="C224" s="44">
        <v>35</v>
      </c>
      <c r="D224" s="44">
        <v>92</v>
      </c>
      <c r="E224" s="44">
        <v>797</v>
      </c>
      <c r="F224" s="51">
        <v>4.3599537037037034E-2</v>
      </c>
      <c r="G224" s="43" t="s">
        <v>272</v>
      </c>
      <c r="H224" s="43" t="s">
        <v>274</v>
      </c>
      <c r="I224" s="44" t="s">
        <v>122</v>
      </c>
      <c r="J224" s="44" t="s">
        <v>40</v>
      </c>
      <c r="K224" s="44">
        <v>2</v>
      </c>
      <c r="L224" s="44" t="s">
        <v>35</v>
      </c>
      <c r="M224" s="11"/>
      <c r="N224" s="11"/>
      <c r="O224" s="6">
        <f>$B224</f>
        <v>116</v>
      </c>
      <c r="P224" s="6"/>
      <c r="Q224" s="6"/>
      <c r="R224" s="6"/>
      <c r="T224" s="6"/>
      <c r="U224" s="6"/>
      <c r="V224" s="6">
        <f>$D224</f>
        <v>92</v>
      </c>
      <c r="W224" s="6"/>
      <c r="X224" s="6"/>
      <c r="Y224" s="6"/>
      <c r="AA224" s="6"/>
      <c r="AB224" s="6"/>
      <c r="AC224" s="6"/>
      <c r="AD224" s="6"/>
      <c r="AE224" s="6"/>
      <c r="AF224" s="6"/>
      <c r="AG224" s="11"/>
      <c r="AH224" s="11"/>
      <c r="AI224" s="11"/>
      <c r="AJ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</row>
    <row r="225" spans="1:47" ht="15" customHeight="1" x14ac:dyDescent="0.3">
      <c r="A225" s="44">
        <v>596</v>
      </c>
      <c r="B225" s="44">
        <v>117</v>
      </c>
      <c r="C225" s="44">
        <v>26</v>
      </c>
      <c r="D225" s="44">
        <v>93</v>
      </c>
      <c r="E225" s="44">
        <v>691</v>
      </c>
      <c r="F225" s="51">
        <v>4.3749999999999997E-2</v>
      </c>
      <c r="G225" s="43" t="s">
        <v>275</v>
      </c>
      <c r="H225" s="43" t="s">
        <v>276</v>
      </c>
      <c r="I225" s="44" t="s">
        <v>119</v>
      </c>
      <c r="J225" s="44" t="s">
        <v>40</v>
      </c>
      <c r="K225" s="44">
        <v>2</v>
      </c>
      <c r="L225" s="44" t="s">
        <v>35</v>
      </c>
      <c r="M225" s="6"/>
      <c r="N225" s="6"/>
      <c r="O225" s="6">
        <f>$B225</f>
        <v>117</v>
      </c>
      <c r="P225" s="6"/>
      <c r="Q225" s="11"/>
      <c r="R225" s="11"/>
      <c r="T225" s="6"/>
      <c r="U225" s="6"/>
      <c r="V225" s="6">
        <f>$D225</f>
        <v>93</v>
      </c>
      <c r="W225" s="6"/>
      <c r="X225" s="6"/>
      <c r="Y225" s="6"/>
      <c r="AA225" s="11"/>
      <c r="AB225" s="6"/>
      <c r="AC225" s="11"/>
      <c r="AD225" s="11"/>
      <c r="AE225" s="11"/>
      <c r="AF225" s="6"/>
      <c r="AG225" s="6"/>
      <c r="AH225" s="6"/>
      <c r="AI225" s="6"/>
      <c r="AJ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spans="1:47" ht="15" customHeight="1" x14ac:dyDescent="0.3">
      <c r="A226" s="44">
        <v>598</v>
      </c>
      <c r="B226" s="44">
        <v>118</v>
      </c>
      <c r="C226" s="44">
        <v>28</v>
      </c>
      <c r="D226" s="44">
        <v>94</v>
      </c>
      <c r="E226" s="44">
        <v>877</v>
      </c>
      <c r="F226" s="51">
        <v>4.3819444444444446E-2</v>
      </c>
      <c r="G226" s="43" t="s">
        <v>277</v>
      </c>
      <c r="H226" s="43" t="s">
        <v>278</v>
      </c>
      <c r="I226" s="44" t="s">
        <v>127</v>
      </c>
      <c r="J226" s="44" t="s">
        <v>39</v>
      </c>
      <c r="K226" s="44">
        <v>2</v>
      </c>
      <c r="L226" s="44" t="s">
        <v>35</v>
      </c>
      <c r="M226" s="6"/>
      <c r="N226" s="11"/>
      <c r="O226" s="11"/>
      <c r="P226" s="6"/>
      <c r="Q226" s="11"/>
      <c r="R226" s="6">
        <f>$B226</f>
        <v>118</v>
      </c>
      <c r="T226" s="6"/>
      <c r="U226" s="6"/>
      <c r="V226" s="6"/>
      <c r="W226" s="6"/>
      <c r="X226" s="6"/>
      <c r="Y226" s="6">
        <f>$D226</f>
        <v>94</v>
      </c>
      <c r="AA226" s="6"/>
      <c r="AB226" s="11"/>
      <c r="AC226" s="6"/>
      <c r="AD226" s="6"/>
      <c r="AE226" s="6"/>
      <c r="AF226" s="6"/>
      <c r="AG226" s="11"/>
      <c r="AH226" s="6"/>
      <c r="AI226" s="6"/>
      <c r="AJ226" s="11"/>
      <c r="AL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5" customHeight="1" x14ac:dyDescent="0.3">
      <c r="A227" s="44">
        <v>599</v>
      </c>
      <c r="B227" s="44">
        <v>119</v>
      </c>
      <c r="C227" s="44">
        <v>27</v>
      </c>
      <c r="D227" s="44">
        <v>95</v>
      </c>
      <c r="E227" s="44">
        <v>1679</v>
      </c>
      <c r="F227" s="51">
        <v>4.3877314814814813E-2</v>
      </c>
      <c r="G227" s="43" t="s">
        <v>279</v>
      </c>
      <c r="H227" s="43" t="s">
        <v>124</v>
      </c>
      <c r="I227" s="44" t="s">
        <v>119</v>
      </c>
      <c r="J227" s="44" t="s">
        <v>37</v>
      </c>
      <c r="K227" s="44">
        <v>2</v>
      </c>
      <c r="L227" s="44" t="s">
        <v>35</v>
      </c>
      <c r="M227" s="6"/>
      <c r="N227" s="6">
        <f>$B227</f>
        <v>119</v>
      </c>
      <c r="O227" s="11"/>
      <c r="P227" s="6"/>
      <c r="Q227" s="6"/>
      <c r="R227" s="6"/>
      <c r="T227" s="6"/>
      <c r="U227" s="6">
        <f>$D227</f>
        <v>95</v>
      </c>
      <c r="V227" s="6"/>
      <c r="W227" s="6"/>
      <c r="X227" s="6"/>
      <c r="Y227" s="6"/>
      <c r="AA227" s="6"/>
      <c r="AB227" s="11"/>
      <c r="AC227" s="11"/>
      <c r="AD227" s="11"/>
      <c r="AE227" s="6"/>
      <c r="AF227" s="6"/>
      <c r="AG227" s="11"/>
      <c r="AH227" s="6"/>
      <c r="AI227" s="6"/>
      <c r="AJ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</row>
    <row r="228" spans="1:47" ht="15" customHeight="1" x14ac:dyDescent="0.3">
      <c r="A228" s="44">
        <v>600</v>
      </c>
      <c r="B228" s="44">
        <v>105</v>
      </c>
      <c r="C228" s="44">
        <v>31</v>
      </c>
      <c r="D228" s="44">
        <v>75</v>
      </c>
      <c r="E228" s="44">
        <v>1244</v>
      </c>
      <c r="F228" s="51">
        <v>4.400462962962963E-2</v>
      </c>
      <c r="G228" s="43" t="s">
        <v>129</v>
      </c>
      <c r="H228" s="43" t="s">
        <v>764</v>
      </c>
      <c r="I228" s="44" t="s">
        <v>119</v>
      </c>
      <c r="J228" s="44" t="s">
        <v>20</v>
      </c>
      <c r="K228" s="44">
        <v>3</v>
      </c>
      <c r="L228" s="44" t="s">
        <v>35</v>
      </c>
      <c r="M228" s="6"/>
      <c r="N228" s="11"/>
      <c r="O228" s="11"/>
      <c r="P228" s="11"/>
      <c r="Q228" s="11"/>
      <c r="R228" s="6"/>
      <c r="T228" s="6"/>
      <c r="U228" s="6"/>
      <c r="V228" s="6"/>
      <c r="W228" s="6"/>
      <c r="X228" s="6"/>
      <c r="Y228" s="6"/>
      <c r="AA228" s="11"/>
      <c r="AB228" s="11">
        <f>$B228</f>
        <v>105</v>
      </c>
      <c r="AC228" s="11"/>
      <c r="AD228" s="11"/>
      <c r="AE228" s="6"/>
      <c r="AF228" s="6"/>
      <c r="AG228" s="6"/>
      <c r="AH228" s="11"/>
      <c r="AI228" s="6"/>
      <c r="AJ228" s="6"/>
      <c r="AL228" s="6"/>
      <c r="AM228" s="6">
        <f>$D228</f>
        <v>75</v>
      </c>
      <c r="AN228" s="6"/>
      <c r="AO228" s="6"/>
      <c r="AP228" s="6"/>
      <c r="AQ228" s="6"/>
      <c r="AR228" s="6"/>
      <c r="AS228" s="6"/>
      <c r="AT228" s="6"/>
      <c r="AU228" s="6"/>
    </row>
    <row r="229" spans="1:47" ht="15" customHeight="1" x14ac:dyDescent="0.3">
      <c r="A229" s="44">
        <v>601</v>
      </c>
      <c r="B229" s="44">
        <v>106</v>
      </c>
      <c r="C229" s="44">
        <v>26</v>
      </c>
      <c r="D229" s="44">
        <v>76</v>
      </c>
      <c r="E229" s="44">
        <v>1231</v>
      </c>
      <c r="F229" s="51">
        <v>4.4050925925925924E-2</v>
      </c>
      <c r="G229" s="43" t="s">
        <v>275</v>
      </c>
      <c r="H229" s="43" t="s">
        <v>765</v>
      </c>
      <c r="I229" s="44" t="s">
        <v>122</v>
      </c>
      <c r="J229" s="44" t="s">
        <v>20</v>
      </c>
      <c r="K229" s="44">
        <v>3</v>
      </c>
      <c r="L229" s="44" t="s">
        <v>35</v>
      </c>
      <c r="M229" s="6"/>
      <c r="N229" s="11"/>
      <c r="O229" s="11"/>
      <c r="P229" s="11"/>
      <c r="Q229" s="11"/>
      <c r="R229" s="6"/>
      <c r="T229" s="6"/>
      <c r="U229" s="6"/>
      <c r="V229" s="6"/>
      <c r="W229" s="6"/>
      <c r="X229" s="6"/>
      <c r="Y229" s="6"/>
      <c r="AA229" s="11"/>
      <c r="AB229" s="11">
        <f>$B229</f>
        <v>106</v>
      </c>
      <c r="AC229" s="11"/>
      <c r="AD229" s="11"/>
      <c r="AE229" s="6"/>
      <c r="AF229" s="6"/>
      <c r="AG229" s="6"/>
      <c r="AH229" s="11"/>
      <c r="AI229" s="6"/>
      <c r="AJ229" s="6"/>
      <c r="AL229" s="6"/>
      <c r="AM229" s="6">
        <f>$D229</f>
        <v>76</v>
      </c>
      <c r="AN229" s="6"/>
      <c r="AO229" s="6"/>
      <c r="AP229" s="6"/>
      <c r="AQ229" s="6"/>
      <c r="AR229" s="6"/>
      <c r="AS229" s="6"/>
      <c r="AT229" s="6"/>
      <c r="AU229" s="6"/>
    </row>
    <row r="230" spans="1:47" ht="15" customHeight="1" x14ac:dyDescent="0.3">
      <c r="A230" s="44">
        <v>602</v>
      </c>
      <c r="B230" s="44">
        <v>107</v>
      </c>
      <c r="C230" s="44">
        <v>17</v>
      </c>
      <c r="D230" s="44">
        <v>77</v>
      </c>
      <c r="E230" s="44">
        <v>1910</v>
      </c>
      <c r="F230" s="51">
        <v>4.4108796296296299E-2</v>
      </c>
      <c r="G230" s="43" t="s">
        <v>664</v>
      </c>
      <c r="H230" s="43" t="s">
        <v>766</v>
      </c>
      <c r="I230" s="44" t="s">
        <v>127</v>
      </c>
      <c r="J230" s="44" t="s">
        <v>22</v>
      </c>
      <c r="K230" s="44">
        <v>3</v>
      </c>
      <c r="L230" s="44" t="s">
        <v>35</v>
      </c>
      <c r="M230" s="6"/>
      <c r="N230" s="11"/>
      <c r="O230" s="11"/>
      <c r="P230" s="11"/>
      <c r="Q230" s="11"/>
      <c r="R230" s="6"/>
      <c r="T230" s="6"/>
      <c r="U230" s="6"/>
      <c r="V230" s="6"/>
      <c r="W230" s="6"/>
      <c r="X230" s="6"/>
      <c r="Y230" s="6"/>
      <c r="AA230" s="11"/>
      <c r="AB230" s="6"/>
      <c r="AC230" s="11"/>
      <c r="AD230" s="11"/>
      <c r="AE230" s="6"/>
      <c r="AF230" s="6"/>
      <c r="AG230" s="6"/>
      <c r="AH230" s="11"/>
      <c r="AI230" s="11">
        <f>$B230</f>
        <v>107</v>
      </c>
      <c r="AJ230" s="6"/>
      <c r="AL230" s="6"/>
      <c r="AM230" s="6"/>
      <c r="AN230" s="6"/>
      <c r="AO230" s="6"/>
      <c r="AP230" s="6"/>
      <c r="AQ230" s="6"/>
      <c r="AR230" s="6"/>
      <c r="AS230" s="6"/>
      <c r="AT230" s="6">
        <f>$D230</f>
        <v>77</v>
      </c>
      <c r="AU230" s="6"/>
    </row>
    <row r="231" spans="1:47" ht="15" customHeight="1" x14ac:dyDescent="0.3">
      <c r="A231" s="44">
        <v>603</v>
      </c>
      <c r="B231" s="44">
        <v>108</v>
      </c>
      <c r="C231" s="44">
        <v>18</v>
      </c>
      <c r="D231" s="44">
        <v>78</v>
      </c>
      <c r="E231" s="44">
        <v>1586</v>
      </c>
      <c r="F231" s="51">
        <v>4.4363425925925924E-2</v>
      </c>
      <c r="G231" s="43" t="s">
        <v>767</v>
      </c>
      <c r="H231" s="43" t="s">
        <v>768</v>
      </c>
      <c r="I231" s="44" t="s">
        <v>127</v>
      </c>
      <c r="J231" s="44" t="s">
        <v>25</v>
      </c>
      <c r="K231" s="44">
        <v>3</v>
      </c>
      <c r="L231" s="44" t="s">
        <v>35</v>
      </c>
      <c r="M231" s="6"/>
      <c r="N231" s="11"/>
      <c r="O231" s="11"/>
      <c r="P231" s="11"/>
      <c r="Q231" s="11"/>
      <c r="R231" s="6"/>
      <c r="T231" s="6"/>
      <c r="U231" s="6"/>
      <c r="V231" s="6"/>
      <c r="W231" s="6"/>
      <c r="X231" s="6"/>
      <c r="Y231" s="6"/>
      <c r="AA231" s="11"/>
      <c r="AB231" s="6"/>
      <c r="AC231" s="11"/>
      <c r="AD231" s="11"/>
      <c r="AE231" s="6"/>
      <c r="AF231" s="6"/>
      <c r="AG231" s="11">
        <f>$B231</f>
        <v>108</v>
      </c>
      <c r="AH231" s="11"/>
      <c r="AI231" s="6"/>
      <c r="AJ231" s="6"/>
      <c r="AL231" s="6"/>
      <c r="AM231" s="6"/>
      <c r="AN231" s="6"/>
      <c r="AO231" s="6"/>
      <c r="AP231" s="6"/>
      <c r="AQ231" s="6"/>
      <c r="AR231" s="6">
        <f>$D231</f>
        <v>78</v>
      </c>
      <c r="AS231" s="6"/>
      <c r="AT231" s="6"/>
      <c r="AU231" s="6"/>
    </row>
    <row r="232" spans="1:47" ht="15" customHeight="1" x14ac:dyDescent="0.3">
      <c r="A232" s="44">
        <v>606</v>
      </c>
      <c r="B232" s="44">
        <v>120</v>
      </c>
      <c r="C232" s="44"/>
      <c r="D232" s="44"/>
      <c r="E232" s="44">
        <v>1138</v>
      </c>
      <c r="F232" s="51">
        <v>4.4421296296296299E-2</v>
      </c>
      <c r="G232" s="43" t="s">
        <v>948</v>
      </c>
      <c r="H232" s="43" t="s">
        <v>949</v>
      </c>
      <c r="I232" s="44" t="s">
        <v>74</v>
      </c>
      <c r="J232" s="44" t="s">
        <v>32</v>
      </c>
      <c r="K232" s="44">
        <v>2</v>
      </c>
      <c r="L232" s="44" t="s">
        <v>35</v>
      </c>
      <c r="M232" s="6"/>
      <c r="N232" s="6"/>
      <c r="O232" s="6"/>
      <c r="P232" s="6"/>
      <c r="Q232" s="6">
        <f>$B232</f>
        <v>120</v>
      </c>
      <c r="R232" s="6"/>
      <c r="T232" s="6"/>
      <c r="U232" s="6"/>
      <c r="V232" s="6"/>
      <c r="W232" s="6"/>
      <c r="X232" s="6"/>
      <c r="Y232" s="6"/>
      <c r="AA232" s="11"/>
      <c r="AB232" s="6"/>
      <c r="AC232" s="6"/>
      <c r="AD232" s="6"/>
      <c r="AE232" s="11"/>
      <c r="AF232" s="6"/>
      <c r="AG232" s="6"/>
      <c r="AH232" s="11"/>
      <c r="AI232" s="11"/>
      <c r="AJ232" s="11"/>
      <c r="AL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5" customHeight="1" x14ac:dyDescent="0.3">
      <c r="A233" s="44">
        <v>607</v>
      </c>
      <c r="B233" s="44">
        <v>121</v>
      </c>
      <c r="C233" s="44">
        <v>36</v>
      </c>
      <c r="D233" s="44">
        <v>96</v>
      </c>
      <c r="E233" s="44">
        <v>1148</v>
      </c>
      <c r="F233" s="51">
        <v>4.4525462962962961E-2</v>
      </c>
      <c r="G233" s="43" t="s">
        <v>234</v>
      </c>
      <c r="H233" s="43" t="s">
        <v>280</v>
      </c>
      <c r="I233" s="44" t="s">
        <v>122</v>
      </c>
      <c r="J233" s="44" t="s">
        <v>32</v>
      </c>
      <c r="K233" s="44">
        <v>2</v>
      </c>
      <c r="L233" s="44" t="s">
        <v>35</v>
      </c>
      <c r="M233" s="11"/>
      <c r="N233" s="11"/>
      <c r="O233" s="11"/>
      <c r="P233" s="11"/>
      <c r="Q233" s="6">
        <f>$B233</f>
        <v>121</v>
      </c>
      <c r="R233" s="11"/>
      <c r="T233" s="6"/>
      <c r="U233" s="6"/>
      <c r="V233" s="6"/>
      <c r="W233" s="6"/>
      <c r="X233" s="6">
        <f>$D233</f>
        <v>96</v>
      </c>
      <c r="Y233" s="6"/>
      <c r="AA233" s="6"/>
      <c r="AB233" s="6"/>
      <c r="AC233" s="6"/>
      <c r="AD233" s="6"/>
      <c r="AE233" s="6"/>
      <c r="AF233" s="6"/>
      <c r="AG233" s="6"/>
      <c r="AH233" s="11"/>
      <c r="AI233" s="6"/>
      <c r="AJ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spans="1:47" ht="15" customHeight="1" x14ac:dyDescent="0.3">
      <c r="A234" s="44">
        <v>608</v>
      </c>
      <c r="B234" s="44">
        <v>122</v>
      </c>
      <c r="C234" s="44">
        <v>28</v>
      </c>
      <c r="D234" s="44">
        <v>97</v>
      </c>
      <c r="E234" s="44">
        <v>775</v>
      </c>
      <c r="F234" s="51">
        <v>4.4537037037037035E-2</v>
      </c>
      <c r="G234" s="43" t="s">
        <v>281</v>
      </c>
      <c r="H234" s="43" t="s">
        <v>282</v>
      </c>
      <c r="I234" s="44" t="s">
        <v>119</v>
      </c>
      <c r="J234" s="44" t="s">
        <v>40</v>
      </c>
      <c r="K234" s="44">
        <v>2</v>
      </c>
      <c r="L234" s="44" t="s">
        <v>35</v>
      </c>
      <c r="M234" s="11"/>
      <c r="N234" s="11"/>
      <c r="O234" s="6">
        <f>$B234</f>
        <v>122</v>
      </c>
      <c r="P234" s="6"/>
      <c r="Q234" s="6"/>
      <c r="R234" s="6"/>
      <c r="T234" s="6"/>
      <c r="U234" s="6"/>
      <c r="V234" s="6">
        <f>$D234</f>
        <v>97</v>
      </c>
      <c r="W234" s="6"/>
      <c r="X234" s="6"/>
      <c r="Y234" s="6"/>
      <c r="AA234" s="11"/>
      <c r="AB234" s="6"/>
      <c r="AC234" s="11"/>
      <c r="AD234" s="11"/>
      <c r="AE234" s="11"/>
      <c r="AF234" s="6"/>
      <c r="AG234" s="6"/>
      <c r="AH234" s="6"/>
      <c r="AI234" s="6"/>
      <c r="AJ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</row>
    <row r="235" spans="1:47" ht="15" customHeight="1" x14ac:dyDescent="0.3">
      <c r="A235" s="44">
        <v>609</v>
      </c>
      <c r="B235" s="44">
        <v>109</v>
      </c>
      <c r="C235" s="44">
        <v>32</v>
      </c>
      <c r="D235" s="44">
        <v>79</v>
      </c>
      <c r="E235" s="44">
        <v>1764</v>
      </c>
      <c r="F235" s="51">
        <v>4.4826388888888888E-2</v>
      </c>
      <c r="G235" s="43" t="s">
        <v>769</v>
      </c>
      <c r="H235" s="43" t="s">
        <v>770</v>
      </c>
      <c r="I235" s="44" t="s">
        <v>119</v>
      </c>
      <c r="J235" s="44" t="s">
        <v>27</v>
      </c>
      <c r="K235" s="44">
        <v>3</v>
      </c>
      <c r="L235" s="44" t="s">
        <v>35</v>
      </c>
      <c r="M235" s="6"/>
      <c r="N235" s="11"/>
      <c r="O235" s="11"/>
      <c r="P235" s="11"/>
      <c r="Q235" s="11"/>
      <c r="R235" s="6"/>
      <c r="T235" s="6"/>
      <c r="U235" s="6"/>
      <c r="V235" s="6"/>
      <c r="W235" s="6"/>
      <c r="X235" s="6"/>
      <c r="Y235" s="6"/>
      <c r="AA235" s="11"/>
      <c r="AB235" s="6"/>
      <c r="AC235" s="11"/>
      <c r="AD235" s="11"/>
      <c r="AE235" s="6"/>
      <c r="AF235" s="6"/>
      <c r="AG235" s="6"/>
      <c r="AH235" s="11"/>
      <c r="AI235" s="6"/>
      <c r="AJ235" s="11">
        <f>$B235</f>
        <v>109</v>
      </c>
      <c r="AL235" s="6"/>
      <c r="AM235" s="6"/>
      <c r="AN235" s="6"/>
      <c r="AO235" s="6"/>
      <c r="AP235" s="6"/>
      <c r="AQ235" s="6"/>
      <c r="AR235" s="6"/>
      <c r="AS235" s="6"/>
      <c r="AT235" s="6"/>
      <c r="AU235" s="6">
        <f>$D235</f>
        <v>79</v>
      </c>
    </row>
    <row r="236" spans="1:47" ht="15" customHeight="1" x14ac:dyDescent="0.3">
      <c r="A236" s="44">
        <v>611</v>
      </c>
      <c r="B236" s="44">
        <v>110</v>
      </c>
      <c r="C236" s="44">
        <v>19</v>
      </c>
      <c r="D236" s="44">
        <v>80</v>
      </c>
      <c r="E236" s="44">
        <v>1857</v>
      </c>
      <c r="F236" s="51">
        <v>4.4849537037037035E-2</v>
      </c>
      <c r="G236" s="43" t="s">
        <v>100</v>
      </c>
      <c r="H236" s="43" t="s">
        <v>771</v>
      </c>
      <c r="I236" s="44" t="s">
        <v>127</v>
      </c>
      <c r="J236" s="44" t="s">
        <v>18</v>
      </c>
      <c r="K236" s="44">
        <v>3</v>
      </c>
      <c r="L236" s="44" t="s">
        <v>35</v>
      </c>
      <c r="M236" s="6"/>
      <c r="N236" s="11"/>
      <c r="O236" s="11"/>
      <c r="P236" s="11"/>
      <c r="Q236" s="11"/>
      <c r="R236" s="6"/>
      <c r="T236" s="6"/>
      <c r="U236" s="6"/>
      <c r="V236" s="6"/>
      <c r="W236" s="6"/>
      <c r="X236" s="6"/>
      <c r="Y236" s="6"/>
      <c r="AA236" s="11">
        <f>$B236</f>
        <v>110</v>
      </c>
      <c r="AB236" s="6"/>
      <c r="AC236" s="11"/>
      <c r="AD236" s="11"/>
      <c r="AE236" s="6"/>
      <c r="AF236" s="6"/>
      <c r="AG236" s="6"/>
      <c r="AH236" s="11"/>
      <c r="AI236" s="6"/>
      <c r="AJ236" s="6"/>
      <c r="AL236" s="6">
        <f>$D236</f>
        <v>80</v>
      </c>
      <c r="AM236" s="6"/>
      <c r="AN236" s="6"/>
      <c r="AO236" s="6"/>
      <c r="AP236" s="6"/>
      <c r="AQ236" s="6"/>
      <c r="AR236" s="6"/>
      <c r="AS236" s="6"/>
      <c r="AT236" s="6"/>
      <c r="AU236" s="6"/>
    </row>
    <row r="237" spans="1:47" ht="15" customHeight="1" x14ac:dyDescent="0.3">
      <c r="A237" s="44">
        <v>614</v>
      </c>
      <c r="B237" s="44">
        <v>111</v>
      </c>
      <c r="C237" s="44">
        <v>20</v>
      </c>
      <c r="D237" s="44">
        <v>81</v>
      </c>
      <c r="E237" s="44">
        <v>1433</v>
      </c>
      <c r="F237" s="51">
        <v>4.5069444444444447E-2</v>
      </c>
      <c r="G237" s="43" t="s">
        <v>767</v>
      </c>
      <c r="H237" s="43" t="s">
        <v>772</v>
      </c>
      <c r="I237" s="44" t="s">
        <v>127</v>
      </c>
      <c r="J237" s="44" t="s">
        <v>34</v>
      </c>
      <c r="K237" s="44">
        <v>3</v>
      </c>
      <c r="L237" s="44" t="s">
        <v>35</v>
      </c>
      <c r="M237" s="6"/>
      <c r="N237" s="11"/>
      <c r="O237" s="11"/>
      <c r="P237" s="11"/>
      <c r="Q237" s="11"/>
      <c r="R237" s="6"/>
      <c r="T237" s="6"/>
      <c r="U237" s="6"/>
      <c r="V237" s="6"/>
      <c r="W237" s="6"/>
      <c r="X237" s="6"/>
      <c r="Y237" s="6"/>
      <c r="AA237" s="11"/>
      <c r="AB237" s="6"/>
      <c r="AC237" s="11"/>
      <c r="AD237" s="11"/>
      <c r="AE237" s="6"/>
      <c r="AF237" s="6"/>
      <c r="AG237" s="6"/>
      <c r="AH237" s="11">
        <f>$B237</f>
        <v>111</v>
      </c>
      <c r="AI237" s="6"/>
      <c r="AJ237" s="6"/>
      <c r="AL237" s="6"/>
      <c r="AM237" s="6"/>
      <c r="AN237" s="6"/>
      <c r="AO237" s="6"/>
      <c r="AP237" s="6"/>
      <c r="AQ237" s="6"/>
      <c r="AR237" s="6"/>
      <c r="AS237" s="6">
        <f>$D237</f>
        <v>81</v>
      </c>
      <c r="AT237" s="6"/>
      <c r="AU237" s="6"/>
    </row>
    <row r="238" spans="1:47" ht="15" customHeight="1" x14ac:dyDescent="0.3">
      <c r="A238" s="44">
        <v>615</v>
      </c>
      <c r="B238" s="44">
        <v>123</v>
      </c>
      <c r="C238" s="44">
        <v>6</v>
      </c>
      <c r="D238" s="44">
        <v>98</v>
      </c>
      <c r="E238" s="44">
        <v>817</v>
      </c>
      <c r="F238" s="51">
        <v>4.5115740740740741E-2</v>
      </c>
      <c r="G238" s="43" t="s">
        <v>283</v>
      </c>
      <c r="H238" s="43" t="s">
        <v>284</v>
      </c>
      <c r="I238" s="44" t="s">
        <v>138</v>
      </c>
      <c r="J238" s="44" t="s">
        <v>39</v>
      </c>
      <c r="K238" s="44">
        <v>2</v>
      </c>
      <c r="L238" s="44" t="s">
        <v>35</v>
      </c>
      <c r="M238" s="6"/>
      <c r="N238" s="11"/>
      <c r="O238" s="11"/>
      <c r="P238" s="11"/>
      <c r="Q238" s="11"/>
      <c r="R238" s="6">
        <f>$B238</f>
        <v>123</v>
      </c>
      <c r="T238" s="6"/>
      <c r="U238" s="6"/>
      <c r="V238" s="6"/>
      <c r="W238" s="6"/>
      <c r="X238" s="6"/>
      <c r="Y238" s="6">
        <f>$D238</f>
        <v>98</v>
      </c>
      <c r="AA238" s="11"/>
      <c r="AB238" s="6"/>
      <c r="AC238" s="11"/>
      <c r="AD238" s="11"/>
      <c r="AE238" s="6"/>
      <c r="AF238" s="6"/>
      <c r="AG238" s="6"/>
      <c r="AH238" s="11"/>
      <c r="AI238" s="6"/>
      <c r="AJ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spans="1:47" ht="15" customHeight="1" x14ac:dyDescent="0.3">
      <c r="A239" s="44">
        <v>617</v>
      </c>
      <c r="B239" s="44">
        <v>124</v>
      </c>
      <c r="C239" s="44">
        <v>29</v>
      </c>
      <c r="D239" s="44">
        <v>99</v>
      </c>
      <c r="E239" s="44">
        <v>1358</v>
      </c>
      <c r="F239" s="51">
        <v>4.5451388888888888E-2</v>
      </c>
      <c r="G239" s="43" t="s">
        <v>285</v>
      </c>
      <c r="H239" s="43" t="s">
        <v>286</v>
      </c>
      <c r="I239" s="44" t="s">
        <v>127</v>
      </c>
      <c r="J239" s="44" t="s">
        <v>30</v>
      </c>
      <c r="K239" s="44">
        <v>2</v>
      </c>
      <c r="L239" s="44" t="s">
        <v>35</v>
      </c>
      <c r="M239" s="6">
        <f>$B239</f>
        <v>124</v>
      </c>
      <c r="N239" s="11"/>
      <c r="O239" s="11"/>
      <c r="P239" s="6"/>
      <c r="Q239" s="11"/>
      <c r="R239" s="6"/>
      <c r="T239" s="6">
        <f>$D239</f>
        <v>99</v>
      </c>
      <c r="U239" s="6"/>
      <c r="V239" s="6"/>
      <c r="W239" s="6"/>
      <c r="X239" s="6"/>
      <c r="Y239" s="6"/>
      <c r="AA239" s="6"/>
      <c r="AB239" s="6"/>
      <c r="AC239" s="11"/>
      <c r="AD239" s="11"/>
      <c r="AE239" s="6"/>
      <c r="AF239" s="6"/>
      <c r="AG239" s="6"/>
      <c r="AH239" s="11"/>
      <c r="AI239" s="6"/>
      <c r="AJ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spans="1:47" ht="15" customHeight="1" x14ac:dyDescent="0.3">
      <c r="A240" s="44">
        <v>618</v>
      </c>
      <c r="B240" s="44">
        <v>112</v>
      </c>
      <c r="C240" s="44"/>
      <c r="D240" s="44"/>
      <c r="E240" s="44">
        <v>1992</v>
      </c>
      <c r="F240" s="51">
        <v>4.5624999999999999E-2</v>
      </c>
      <c r="G240" s="43" t="s">
        <v>143</v>
      </c>
      <c r="H240" s="43" t="s">
        <v>646</v>
      </c>
      <c r="I240" s="44" t="s">
        <v>74</v>
      </c>
      <c r="J240" s="44" t="s">
        <v>41</v>
      </c>
      <c r="K240" s="44">
        <v>3</v>
      </c>
      <c r="L240" s="44" t="s">
        <v>35</v>
      </c>
      <c r="M240" s="6"/>
      <c r="N240" s="11"/>
      <c r="O240" s="11"/>
      <c r="P240" s="11"/>
      <c r="Q240" s="11"/>
      <c r="R240" s="6"/>
      <c r="T240" s="6"/>
      <c r="U240" s="6"/>
      <c r="V240" s="6"/>
      <c r="W240" s="6"/>
      <c r="X240" s="6"/>
      <c r="Y240" s="6"/>
      <c r="AA240" s="11"/>
      <c r="AB240" s="6"/>
      <c r="AC240" s="11">
        <f>$B240</f>
        <v>112</v>
      </c>
      <c r="AD240" s="11"/>
      <c r="AE240" s="6"/>
      <c r="AF240" s="6"/>
      <c r="AG240" s="6"/>
      <c r="AH240" s="11"/>
      <c r="AI240" s="6"/>
      <c r="AJ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spans="1:47" ht="15" customHeight="1" x14ac:dyDescent="0.3">
      <c r="A241" s="44">
        <v>619</v>
      </c>
      <c r="B241" s="44">
        <v>113</v>
      </c>
      <c r="C241" s="44">
        <v>3</v>
      </c>
      <c r="D241" s="44">
        <v>82</v>
      </c>
      <c r="E241" s="44">
        <v>1752</v>
      </c>
      <c r="F241" s="51">
        <v>4.5636574074074072E-2</v>
      </c>
      <c r="G241" s="43" t="s">
        <v>773</v>
      </c>
      <c r="H241" s="43" t="s">
        <v>544</v>
      </c>
      <c r="I241" s="44" t="s">
        <v>138</v>
      </c>
      <c r="J241" s="44" t="s">
        <v>27</v>
      </c>
      <c r="K241" s="44">
        <v>3</v>
      </c>
      <c r="L241" s="44" t="s">
        <v>35</v>
      </c>
      <c r="M241" s="6"/>
      <c r="N241" s="11"/>
      <c r="O241" s="11"/>
      <c r="P241" s="11"/>
      <c r="Q241" s="11"/>
      <c r="R241" s="6"/>
      <c r="T241" s="6"/>
      <c r="U241" s="6"/>
      <c r="V241" s="6"/>
      <c r="W241" s="6"/>
      <c r="X241" s="6"/>
      <c r="Y241" s="6"/>
      <c r="AA241" s="11"/>
      <c r="AB241" s="6"/>
      <c r="AC241" s="11"/>
      <c r="AD241" s="11"/>
      <c r="AE241" s="6"/>
      <c r="AF241" s="6"/>
      <c r="AG241" s="6"/>
      <c r="AH241" s="11"/>
      <c r="AI241" s="6"/>
      <c r="AJ241" s="11">
        <f>$B241</f>
        <v>113</v>
      </c>
      <c r="AL241" s="6"/>
      <c r="AM241" s="6"/>
      <c r="AN241" s="6"/>
      <c r="AO241" s="6"/>
      <c r="AP241" s="6"/>
      <c r="AQ241" s="6"/>
      <c r="AR241" s="6"/>
      <c r="AS241" s="6"/>
      <c r="AT241" s="6"/>
      <c r="AU241" s="6">
        <f>$D241</f>
        <v>82</v>
      </c>
    </row>
    <row r="242" spans="1:47" ht="15" customHeight="1" x14ac:dyDescent="0.3">
      <c r="A242" s="44">
        <v>620</v>
      </c>
      <c r="B242" s="44">
        <v>114</v>
      </c>
      <c r="C242" s="44">
        <v>4</v>
      </c>
      <c r="D242" s="44">
        <v>83</v>
      </c>
      <c r="E242" s="44">
        <v>1587</v>
      </c>
      <c r="F242" s="51">
        <v>4.5775462962962962E-2</v>
      </c>
      <c r="G242" s="43" t="s">
        <v>287</v>
      </c>
      <c r="H242" s="43" t="s">
        <v>523</v>
      </c>
      <c r="I242" s="44" t="s">
        <v>138</v>
      </c>
      <c r="J242" s="44" t="s">
        <v>25</v>
      </c>
      <c r="K242" s="44">
        <v>3</v>
      </c>
      <c r="L242" s="44" t="s">
        <v>35</v>
      </c>
      <c r="M242" s="6"/>
      <c r="N242" s="11"/>
      <c r="O242" s="11"/>
      <c r="P242" s="11"/>
      <c r="Q242" s="11"/>
      <c r="R242" s="6"/>
      <c r="T242" s="6"/>
      <c r="U242" s="6"/>
      <c r="V242" s="6"/>
      <c r="W242" s="6"/>
      <c r="X242" s="6"/>
      <c r="Y242" s="6"/>
      <c r="AA242" s="11"/>
      <c r="AB242" s="6"/>
      <c r="AC242" s="11"/>
      <c r="AD242" s="11"/>
      <c r="AE242" s="6"/>
      <c r="AF242" s="6"/>
      <c r="AG242" s="11">
        <f>$B242</f>
        <v>114</v>
      </c>
      <c r="AH242" s="11"/>
      <c r="AI242" s="6"/>
      <c r="AJ242" s="6"/>
      <c r="AL242" s="6"/>
      <c r="AM242" s="6"/>
      <c r="AN242" s="6"/>
      <c r="AO242" s="6"/>
      <c r="AP242" s="6"/>
      <c r="AQ242" s="6"/>
      <c r="AR242" s="6">
        <f>$D242</f>
        <v>83</v>
      </c>
      <c r="AS242" s="6"/>
      <c r="AT242" s="6"/>
      <c r="AU242" s="6"/>
    </row>
    <row r="243" spans="1:47" ht="15" customHeight="1" x14ac:dyDescent="0.3">
      <c r="A243" s="44">
        <v>621</v>
      </c>
      <c r="B243" s="44">
        <v>125</v>
      </c>
      <c r="C243" s="44">
        <v>37</v>
      </c>
      <c r="D243" s="44">
        <v>100</v>
      </c>
      <c r="E243" s="44">
        <v>1646</v>
      </c>
      <c r="F243" s="51">
        <v>4.5868055555555558E-2</v>
      </c>
      <c r="G243" s="43" t="s">
        <v>287</v>
      </c>
      <c r="H243" s="43" t="s">
        <v>288</v>
      </c>
      <c r="I243" s="44" t="s">
        <v>122</v>
      </c>
      <c r="J243" s="44" t="s">
        <v>37</v>
      </c>
      <c r="K243" s="44">
        <v>2</v>
      </c>
      <c r="L243" s="44" t="s">
        <v>35</v>
      </c>
      <c r="M243" s="11"/>
      <c r="N243" s="6">
        <f>$B243</f>
        <v>125</v>
      </c>
      <c r="O243" s="11"/>
      <c r="P243" s="6"/>
      <c r="Q243" s="6"/>
      <c r="R243" s="6"/>
      <c r="T243" s="6"/>
      <c r="U243" s="6">
        <f>$D243</f>
        <v>100</v>
      </c>
      <c r="V243" s="6"/>
      <c r="W243" s="6"/>
      <c r="X243" s="6"/>
      <c r="Y243" s="6"/>
      <c r="AA243" s="6"/>
      <c r="AB243" s="6"/>
      <c r="AC243" s="11"/>
      <c r="AD243" s="11"/>
      <c r="AE243" s="6"/>
      <c r="AF243" s="11"/>
      <c r="AG243" s="6"/>
      <c r="AH243" s="11"/>
      <c r="AI243" s="6"/>
      <c r="AJ243" s="11"/>
      <c r="AL243" s="6"/>
      <c r="AM243" s="6"/>
      <c r="AN243" s="6"/>
      <c r="AO243" s="6"/>
      <c r="AP243" s="6"/>
      <c r="AQ243" s="6"/>
      <c r="AR243" s="6"/>
      <c r="AS243" s="6"/>
      <c r="AT243" s="6"/>
      <c r="AU243" s="6"/>
    </row>
    <row r="244" spans="1:47" ht="15" customHeight="1" x14ac:dyDescent="0.3">
      <c r="A244" s="44">
        <v>622</v>
      </c>
      <c r="B244" s="44">
        <v>115</v>
      </c>
      <c r="C244" s="44">
        <v>33</v>
      </c>
      <c r="D244" s="44">
        <v>84</v>
      </c>
      <c r="E244" s="44">
        <v>1811</v>
      </c>
      <c r="F244" s="51">
        <v>4.5902777777777778E-2</v>
      </c>
      <c r="G244" s="43" t="s">
        <v>88</v>
      </c>
      <c r="H244" s="43" t="s">
        <v>444</v>
      </c>
      <c r="I244" s="44" t="s">
        <v>119</v>
      </c>
      <c r="J244" s="44" t="s">
        <v>27</v>
      </c>
      <c r="K244" s="44">
        <v>3</v>
      </c>
      <c r="L244" s="44" t="s">
        <v>35</v>
      </c>
      <c r="M244" s="6"/>
      <c r="N244" s="11"/>
      <c r="O244" s="11"/>
      <c r="P244" s="11"/>
      <c r="Q244" s="11"/>
      <c r="R244" s="6"/>
      <c r="T244" s="6"/>
      <c r="U244" s="6"/>
      <c r="V244" s="6"/>
      <c r="W244" s="6"/>
      <c r="X244" s="6"/>
      <c r="Y244" s="6"/>
      <c r="AA244" s="11"/>
      <c r="AB244" s="6"/>
      <c r="AC244" s="11"/>
      <c r="AD244" s="11"/>
      <c r="AE244" s="6"/>
      <c r="AF244" s="6"/>
      <c r="AG244" s="6"/>
      <c r="AH244" s="11"/>
      <c r="AI244" s="6"/>
      <c r="AJ244" s="11">
        <f>$B244</f>
        <v>115</v>
      </c>
      <c r="AL244" s="6"/>
      <c r="AM244" s="6"/>
      <c r="AN244" s="6"/>
      <c r="AO244" s="6"/>
      <c r="AP244" s="6"/>
      <c r="AQ244" s="6"/>
      <c r="AR244" s="6"/>
      <c r="AS244" s="6"/>
      <c r="AT244" s="6"/>
      <c r="AU244" s="6">
        <f>$D244</f>
        <v>84</v>
      </c>
    </row>
    <row r="245" spans="1:47" ht="15" customHeight="1" x14ac:dyDescent="0.3">
      <c r="A245" s="44">
        <v>625</v>
      </c>
      <c r="B245" s="44">
        <v>126</v>
      </c>
      <c r="C245" s="44"/>
      <c r="D245" s="44"/>
      <c r="E245" s="44">
        <v>2018</v>
      </c>
      <c r="F245" s="51">
        <v>4.6759259259259257E-2</v>
      </c>
      <c r="G245" s="43" t="s">
        <v>72</v>
      </c>
      <c r="H245" s="43" t="s">
        <v>73</v>
      </c>
      <c r="I245" s="44" t="s">
        <v>74</v>
      </c>
      <c r="J245" s="44" t="s">
        <v>23</v>
      </c>
      <c r="K245" s="44">
        <v>2</v>
      </c>
      <c r="L245" s="44" t="s">
        <v>35</v>
      </c>
      <c r="M245" s="11"/>
      <c r="N245" s="6"/>
      <c r="O245" s="11"/>
      <c r="P245" s="6">
        <f>$B245</f>
        <v>126</v>
      </c>
      <c r="Q245" s="6"/>
      <c r="R245" s="6"/>
      <c r="T245" s="6"/>
      <c r="U245" s="6"/>
      <c r="V245" s="6"/>
      <c r="W245" s="6"/>
      <c r="X245" s="6"/>
      <c r="Y245" s="6"/>
      <c r="AA245" s="6"/>
      <c r="AB245" s="6"/>
      <c r="AC245" s="11"/>
      <c r="AD245" s="11"/>
      <c r="AE245" s="11"/>
      <c r="AF245" s="6"/>
      <c r="AG245" s="6"/>
      <c r="AH245" s="11"/>
      <c r="AI245" s="6"/>
      <c r="AJ245" s="11"/>
      <c r="AL245" s="6"/>
      <c r="AM245" s="6"/>
      <c r="AN245" s="6"/>
      <c r="AO245" s="6"/>
      <c r="AP245" s="6"/>
      <c r="AQ245" s="6"/>
      <c r="AR245" s="6"/>
      <c r="AS245" s="6"/>
      <c r="AT245" s="6"/>
      <c r="AU245" s="6"/>
    </row>
    <row r="246" spans="1:47" ht="15" customHeight="1" x14ac:dyDescent="0.3">
      <c r="A246" s="44">
        <v>626</v>
      </c>
      <c r="B246" s="44">
        <v>127</v>
      </c>
      <c r="C246" s="44">
        <v>38</v>
      </c>
      <c r="D246" s="44">
        <v>101</v>
      </c>
      <c r="E246" s="44">
        <v>2009</v>
      </c>
      <c r="F246" s="51">
        <v>4.7523148148148148E-2</v>
      </c>
      <c r="G246" s="43" t="s">
        <v>275</v>
      </c>
      <c r="H246" s="43" t="s">
        <v>289</v>
      </c>
      <c r="I246" s="44" t="s">
        <v>122</v>
      </c>
      <c r="J246" s="44" t="s">
        <v>23</v>
      </c>
      <c r="K246" s="44">
        <v>2</v>
      </c>
      <c r="L246" s="44" t="s">
        <v>35</v>
      </c>
      <c r="M246" s="6"/>
      <c r="N246" s="11"/>
      <c r="O246" s="11"/>
      <c r="P246" s="6">
        <f>$B246</f>
        <v>127</v>
      </c>
      <c r="Q246" s="6"/>
      <c r="R246" s="6"/>
      <c r="T246" s="6"/>
      <c r="U246" s="6"/>
      <c r="V246" s="6"/>
      <c r="W246" s="6">
        <f>$D246</f>
        <v>101</v>
      </c>
      <c r="X246" s="6"/>
      <c r="Y246" s="6"/>
      <c r="AA246" s="11"/>
      <c r="AB246" s="6"/>
      <c r="AC246" s="6"/>
      <c r="AD246" s="6"/>
      <c r="AE246" s="6"/>
      <c r="AF246" s="6"/>
      <c r="AG246" s="6"/>
      <c r="AH246" s="11"/>
      <c r="AI246" s="6"/>
      <c r="AJ246" s="11"/>
      <c r="AL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spans="1:47" ht="15" customHeight="1" x14ac:dyDescent="0.3">
      <c r="A247" s="44">
        <v>629</v>
      </c>
      <c r="B247" s="44">
        <v>116</v>
      </c>
      <c r="C247" s="44">
        <v>5</v>
      </c>
      <c r="D247" s="44">
        <v>85</v>
      </c>
      <c r="E247" s="44">
        <v>1588</v>
      </c>
      <c r="F247" s="51">
        <v>4.7974537037037038E-2</v>
      </c>
      <c r="G247" s="43" t="s">
        <v>230</v>
      </c>
      <c r="H247" s="43" t="s">
        <v>774</v>
      </c>
      <c r="I247" s="44" t="s">
        <v>138</v>
      </c>
      <c r="J247" s="44" t="s">
        <v>25</v>
      </c>
      <c r="K247" s="44">
        <v>3</v>
      </c>
      <c r="L247" s="44" t="s">
        <v>35</v>
      </c>
      <c r="M247" s="6"/>
      <c r="N247" s="11"/>
      <c r="O247" s="11"/>
      <c r="P247" s="11"/>
      <c r="Q247" s="11"/>
      <c r="R247" s="6"/>
      <c r="T247" s="6"/>
      <c r="U247" s="6"/>
      <c r="V247" s="6"/>
      <c r="W247" s="6"/>
      <c r="X247" s="6"/>
      <c r="Y247" s="6"/>
      <c r="AA247" s="11"/>
      <c r="AB247" s="6"/>
      <c r="AC247" s="11"/>
      <c r="AD247" s="11"/>
      <c r="AE247" s="6"/>
      <c r="AF247" s="6"/>
      <c r="AG247" s="11">
        <f>$B247</f>
        <v>116</v>
      </c>
      <c r="AH247" s="11"/>
      <c r="AI247" s="6"/>
      <c r="AJ247" s="6"/>
      <c r="AL247" s="6"/>
      <c r="AM247" s="6"/>
      <c r="AN247" s="6"/>
      <c r="AO247" s="6"/>
      <c r="AP247" s="6"/>
      <c r="AQ247" s="6"/>
      <c r="AR247" s="6">
        <f>$D247</f>
        <v>85</v>
      </c>
      <c r="AS247" s="6"/>
      <c r="AT247" s="6"/>
      <c r="AU247" s="6"/>
    </row>
    <row r="248" spans="1:47" ht="15" customHeight="1" x14ac:dyDescent="0.3">
      <c r="A248" s="44">
        <v>630</v>
      </c>
      <c r="B248" s="44">
        <v>128</v>
      </c>
      <c r="C248" s="44">
        <v>39</v>
      </c>
      <c r="D248" s="44">
        <v>102</v>
      </c>
      <c r="E248" s="44">
        <v>756</v>
      </c>
      <c r="F248" s="51">
        <v>4.7997685185185185E-2</v>
      </c>
      <c r="G248" s="43" t="s">
        <v>290</v>
      </c>
      <c r="H248" s="43" t="s">
        <v>291</v>
      </c>
      <c r="I248" s="44" t="s">
        <v>122</v>
      </c>
      <c r="J248" s="44" t="s">
        <v>40</v>
      </c>
      <c r="K248" s="44">
        <v>2</v>
      </c>
      <c r="L248" s="44" t="s">
        <v>35</v>
      </c>
      <c r="M248" s="6"/>
      <c r="N248" s="11"/>
      <c r="O248" s="6">
        <f>$B248</f>
        <v>128</v>
      </c>
      <c r="P248" s="6"/>
      <c r="Q248" s="11"/>
      <c r="R248" s="11"/>
      <c r="T248" s="6"/>
      <c r="U248" s="6"/>
      <c r="V248" s="6">
        <f>$D248</f>
        <v>102</v>
      </c>
      <c r="W248" s="6"/>
      <c r="X248" s="6"/>
      <c r="Y248" s="6"/>
      <c r="AA248" s="11"/>
      <c r="AB248" s="6"/>
      <c r="AC248" s="6"/>
      <c r="AD248" s="6"/>
      <c r="AE248" s="6"/>
      <c r="AF248" s="6"/>
      <c r="AG248" s="11"/>
      <c r="AH248" s="6"/>
      <c r="AI248" s="6"/>
      <c r="AJ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5" customHeight="1" x14ac:dyDescent="0.3">
      <c r="A249" s="44">
        <v>631</v>
      </c>
      <c r="B249" s="44">
        <v>129</v>
      </c>
      <c r="C249" s="44">
        <v>30</v>
      </c>
      <c r="D249" s="44">
        <v>103</v>
      </c>
      <c r="E249" s="44">
        <v>734</v>
      </c>
      <c r="F249" s="51">
        <v>4.8854166666666664E-2</v>
      </c>
      <c r="G249" s="43" t="s">
        <v>135</v>
      </c>
      <c r="H249" s="43" t="s">
        <v>292</v>
      </c>
      <c r="I249" s="44" t="s">
        <v>127</v>
      </c>
      <c r="J249" s="44" t="s">
        <v>40</v>
      </c>
      <c r="K249" s="44">
        <v>2</v>
      </c>
      <c r="L249" s="44" t="s">
        <v>35</v>
      </c>
      <c r="M249" s="11"/>
      <c r="N249" s="11"/>
      <c r="O249" s="6">
        <f>$B249</f>
        <v>129</v>
      </c>
      <c r="P249" s="11"/>
      <c r="Q249" s="6"/>
      <c r="R249" s="11"/>
      <c r="T249" s="6"/>
      <c r="U249" s="6"/>
      <c r="V249" s="6">
        <f>$D249</f>
        <v>103</v>
      </c>
      <c r="W249" s="6"/>
      <c r="X249" s="6"/>
      <c r="Y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spans="1:47" ht="15" customHeight="1" x14ac:dyDescent="0.3">
      <c r="A250" s="44">
        <v>632</v>
      </c>
      <c r="B250" s="44">
        <v>130</v>
      </c>
      <c r="C250" s="44">
        <v>29</v>
      </c>
      <c r="D250" s="44">
        <v>104</v>
      </c>
      <c r="E250" s="44">
        <v>1356</v>
      </c>
      <c r="F250" s="51">
        <v>4.8958333333333333E-2</v>
      </c>
      <c r="G250" s="43" t="s">
        <v>293</v>
      </c>
      <c r="H250" s="43" t="s">
        <v>294</v>
      </c>
      <c r="I250" s="44" t="s">
        <v>119</v>
      </c>
      <c r="J250" s="44" t="s">
        <v>30</v>
      </c>
      <c r="K250" s="44">
        <v>2</v>
      </c>
      <c r="L250" s="44" t="s">
        <v>35</v>
      </c>
      <c r="M250" s="6">
        <f>$B250</f>
        <v>130</v>
      </c>
      <c r="N250" s="11"/>
      <c r="O250" s="11"/>
      <c r="P250" s="6"/>
      <c r="Q250" s="11"/>
      <c r="R250" s="11"/>
      <c r="T250" s="6">
        <f>$D250</f>
        <v>104</v>
      </c>
      <c r="U250" s="6"/>
      <c r="V250" s="6"/>
      <c r="W250" s="6"/>
      <c r="X250" s="6"/>
      <c r="Y250" s="6"/>
      <c r="AA250" s="6"/>
      <c r="AB250" s="6"/>
      <c r="AC250" s="6"/>
      <c r="AD250" s="6"/>
      <c r="AE250" s="6"/>
      <c r="AF250" s="11"/>
      <c r="AG250" s="6"/>
      <c r="AH250" s="11"/>
      <c r="AI250" s="6"/>
      <c r="AJ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spans="1:47" ht="15" customHeight="1" x14ac:dyDescent="0.3">
      <c r="A251" s="44">
        <v>634</v>
      </c>
      <c r="B251" s="44">
        <v>131</v>
      </c>
      <c r="C251" s="44">
        <v>7</v>
      </c>
      <c r="D251" s="44">
        <v>105</v>
      </c>
      <c r="E251" s="44">
        <v>777</v>
      </c>
      <c r="F251" s="51">
        <v>4.9780092592592591E-2</v>
      </c>
      <c r="G251" s="43" t="s">
        <v>295</v>
      </c>
      <c r="H251" s="43" t="s">
        <v>296</v>
      </c>
      <c r="I251" s="44" t="s">
        <v>138</v>
      </c>
      <c r="J251" s="44" t="s">
        <v>40</v>
      </c>
      <c r="K251" s="44">
        <v>2</v>
      </c>
      <c r="L251" s="44" t="s">
        <v>35</v>
      </c>
      <c r="M251" s="11"/>
      <c r="N251" s="11"/>
      <c r="O251" s="6">
        <f>$B251</f>
        <v>131</v>
      </c>
      <c r="P251" s="11"/>
      <c r="Q251" s="6"/>
      <c r="R251" s="11"/>
      <c r="T251" s="6"/>
      <c r="U251" s="6"/>
      <c r="V251" s="6">
        <f>$D251</f>
        <v>105</v>
      </c>
      <c r="W251" s="6"/>
      <c r="X251" s="6"/>
      <c r="Y251" s="6"/>
      <c r="AA251" s="6"/>
      <c r="AB251" s="6"/>
      <c r="AC251" s="6"/>
      <c r="AD251" s="6"/>
      <c r="AE251" s="6"/>
      <c r="AF251" s="6"/>
      <c r="AG251" s="6"/>
      <c r="AH251" s="11"/>
      <c r="AI251" s="6"/>
      <c r="AJ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spans="1:47" ht="15" customHeight="1" x14ac:dyDescent="0.3">
      <c r="A252" s="44">
        <v>636</v>
      </c>
      <c r="B252" s="44">
        <v>132</v>
      </c>
      <c r="C252" s="44">
        <v>30</v>
      </c>
      <c r="D252" s="44">
        <v>106</v>
      </c>
      <c r="E252" s="44">
        <v>716</v>
      </c>
      <c r="F252" s="51">
        <v>5.5567129629629633E-2</v>
      </c>
      <c r="G252" s="43" t="s">
        <v>297</v>
      </c>
      <c r="H252" s="43" t="s">
        <v>298</v>
      </c>
      <c r="I252" s="44" t="s">
        <v>119</v>
      </c>
      <c r="J252" s="44" t="s">
        <v>40</v>
      </c>
      <c r="K252" s="44">
        <v>2</v>
      </c>
      <c r="L252" s="44" t="s">
        <v>35</v>
      </c>
      <c r="M252" s="11"/>
      <c r="N252" s="6"/>
      <c r="O252" s="6">
        <f>$B252</f>
        <v>132</v>
      </c>
      <c r="P252" s="6"/>
      <c r="Q252" s="6"/>
      <c r="R252" s="11"/>
      <c r="T252" s="6"/>
      <c r="U252" s="6"/>
      <c r="V252" s="6">
        <f>$D252</f>
        <v>106</v>
      </c>
      <c r="W252" s="6"/>
      <c r="X252" s="6"/>
      <c r="Y252" s="6"/>
      <c r="AA252" s="11"/>
      <c r="AB252" s="6"/>
      <c r="AC252" s="6"/>
      <c r="AD252" s="6"/>
      <c r="AE252" s="11"/>
      <c r="AF252" s="6"/>
      <c r="AG252" s="6"/>
      <c r="AH252" s="6"/>
      <c r="AI252" s="6"/>
      <c r="AJ252" s="11"/>
      <c r="AL252" s="6"/>
      <c r="AM252" s="6"/>
      <c r="AN252" s="6"/>
      <c r="AO252" s="6"/>
      <c r="AP252" s="6"/>
      <c r="AQ252" s="6"/>
      <c r="AR252" s="6"/>
      <c r="AS252" s="6"/>
      <c r="AT252" s="6"/>
      <c r="AU252" s="6"/>
    </row>
    <row r="253" spans="1:47" ht="15" customHeight="1" x14ac:dyDescent="0.3">
      <c r="A253" s="44">
        <v>638</v>
      </c>
      <c r="B253" s="44">
        <v>133</v>
      </c>
      <c r="C253" s="44">
        <v>31</v>
      </c>
      <c r="D253" s="44">
        <v>107</v>
      </c>
      <c r="E253" s="44">
        <v>701</v>
      </c>
      <c r="F253" s="51">
        <v>5.5995370370370369E-2</v>
      </c>
      <c r="G253" s="43" t="s">
        <v>299</v>
      </c>
      <c r="H253" s="43" t="s">
        <v>300</v>
      </c>
      <c r="I253" s="44" t="s">
        <v>119</v>
      </c>
      <c r="J253" s="44" t="s">
        <v>40</v>
      </c>
      <c r="K253" s="44">
        <v>2</v>
      </c>
      <c r="L253" s="44" t="s">
        <v>35</v>
      </c>
      <c r="M253" s="11"/>
      <c r="N253" s="11"/>
      <c r="O253" s="6">
        <f>$B253</f>
        <v>133</v>
      </c>
      <c r="P253" s="6"/>
      <c r="Q253" s="6"/>
      <c r="R253" s="11"/>
      <c r="T253" s="6"/>
      <c r="U253" s="6"/>
      <c r="V253" s="6">
        <f>$D253</f>
        <v>107</v>
      </c>
      <c r="W253" s="6"/>
      <c r="X253" s="6"/>
      <c r="Y253" s="6"/>
      <c r="AA253" s="6"/>
      <c r="AB253" s="6"/>
      <c r="AC253" s="6"/>
      <c r="AD253" s="6"/>
      <c r="AE253" s="6"/>
      <c r="AF253" s="11"/>
      <c r="AG253" s="6"/>
      <c r="AH253" s="6"/>
      <c r="AI253" s="11"/>
      <c r="AJ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</row>
    <row r="254" spans="1:47" ht="15" customHeight="1" x14ac:dyDescent="0.3">
      <c r="A254" s="44">
        <v>639</v>
      </c>
      <c r="B254" s="44">
        <v>134</v>
      </c>
      <c r="C254" s="44">
        <v>32</v>
      </c>
      <c r="D254" s="44">
        <v>108</v>
      </c>
      <c r="E254" s="44">
        <v>755</v>
      </c>
      <c r="F254" s="51">
        <v>5.6111111111111112E-2</v>
      </c>
      <c r="G254" s="43" t="s">
        <v>94</v>
      </c>
      <c r="H254" s="43" t="s">
        <v>269</v>
      </c>
      <c r="I254" s="44" t="s">
        <v>119</v>
      </c>
      <c r="J254" s="44" t="s">
        <v>40</v>
      </c>
      <c r="K254" s="44">
        <v>2</v>
      </c>
      <c r="L254" s="44" t="s">
        <v>35</v>
      </c>
      <c r="M254" s="11"/>
      <c r="N254" s="11"/>
      <c r="O254" s="6">
        <f>$B254</f>
        <v>134</v>
      </c>
      <c r="P254" s="6"/>
      <c r="Q254" s="11"/>
      <c r="R254" s="6"/>
      <c r="T254" s="6"/>
      <c r="U254" s="6"/>
      <c r="V254" s="6">
        <f>$D254</f>
        <v>108</v>
      </c>
      <c r="W254" s="6"/>
      <c r="X254" s="6"/>
      <c r="Y254" s="6"/>
      <c r="AA254" s="6"/>
      <c r="AB254" s="11"/>
      <c r="AC254" s="6"/>
      <c r="AD254" s="6"/>
      <c r="AE254" s="6"/>
      <c r="AF254" s="6"/>
      <c r="AG254" s="11"/>
      <c r="AH254" s="6"/>
      <c r="AI254" s="6"/>
      <c r="AJ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</row>
    <row r="255" spans="1:47" ht="15" customHeight="1" x14ac:dyDescent="0.3">
      <c r="A255" s="44">
        <v>640</v>
      </c>
      <c r="B255" s="44">
        <v>117</v>
      </c>
      <c r="C255" s="44">
        <v>34</v>
      </c>
      <c r="D255" s="44">
        <v>86</v>
      </c>
      <c r="E255" s="44">
        <v>1773</v>
      </c>
      <c r="F255" s="51">
        <v>5.6122685185185185E-2</v>
      </c>
      <c r="G255" s="43" t="s">
        <v>775</v>
      </c>
      <c r="H255" s="43" t="s">
        <v>776</v>
      </c>
      <c r="I255" s="44" t="s">
        <v>119</v>
      </c>
      <c r="J255" s="44" t="s">
        <v>27</v>
      </c>
      <c r="K255" s="44">
        <v>3</v>
      </c>
      <c r="L255" s="44" t="s">
        <v>35</v>
      </c>
      <c r="M255" s="6"/>
      <c r="N255" s="11"/>
      <c r="O255" s="11"/>
      <c r="P255" s="11"/>
      <c r="Q255" s="11"/>
      <c r="R255" s="6"/>
      <c r="T255" s="6"/>
      <c r="U255" s="6"/>
      <c r="V255" s="6"/>
      <c r="W255" s="6"/>
      <c r="X255" s="6"/>
      <c r="Y255" s="6"/>
      <c r="AA255" s="11"/>
      <c r="AB255" s="6"/>
      <c r="AC255" s="11"/>
      <c r="AD255" s="11"/>
      <c r="AE255" s="6"/>
      <c r="AF255" s="6"/>
      <c r="AG255" s="6"/>
      <c r="AH255" s="11"/>
      <c r="AI255" s="6"/>
      <c r="AJ255" s="11">
        <f>$B255</f>
        <v>117</v>
      </c>
      <c r="AL255" s="6"/>
      <c r="AM255" s="6"/>
      <c r="AN255" s="6"/>
      <c r="AO255" s="6"/>
      <c r="AP255" s="6"/>
      <c r="AQ255" s="6"/>
      <c r="AR255" s="6"/>
      <c r="AS255" s="6"/>
      <c r="AT255" s="6"/>
      <c r="AU255" s="6">
        <f>$D255</f>
        <v>86</v>
      </c>
    </row>
    <row r="256" spans="1:47" ht="15" customHeight="1" x14ac:dyDescent="0.3">
      <c r="A256" s="44">
        <v>641</v>
      </c>
      <c r="B256" s="44">
        <v>118</v>
      </c>
      <c r="C256" s="44">
        <v>27</v>
      </c>
      <c r="D256" s="44">
        <v>87</v>
      </c>
      <c r="E256" s="44">
        <v>1765</v>
      </c>
      <c r="F256" s="51">
        <v>5.6134259259259259E-2</v>
      </c>
      <c r="G256" s="43" t="s">
        <v>100</v>
      </c>
      <c r="H256" s="43" t="s">
        <v>777</v>
      </c>
      <c r="I256" s="44" t="s">
        <v>122</v>
      </c>
      <c r="J256" s="44" t="s">
        <v>27</v>
      </c>
      <c r="K256" s="44">
        <v>3</v>
      </c>
      <c r="L256" s="44" t="s">
        <v>35</v>
      </c>
      <c r="M256" s="6"/>
      <c r="N256" s="11"/>
      <c r="O256" s="11"/>
      <c r="P256" s="11"/>
      <c r="Q256" s="11"/>
      <c r="R256" s="6"/>
      <c r="T256" s="6"/>
      <c r="U256" s="6"/>
      <c r="V256" s="6"/>
      <c r="W256" s="6"/>
      <c r="X256" s="6"/>
      <c r="Y256" s="6"/>
      <c r="AA256" s="11"/>
      <c r="AB256" s="6"/>
      <c r="AC256" s="11"/>
      <c r="AD256" s="11"/>
      <c r="AE256" s="6"/>
      <c r="AF256" s="6"/>
      <c r="AG256" s="6"/>
      <c r="AH256" s="11"/>
      <c r="AI256" s="6"/>
      <c r="AJ256" s="11">
        <f>$B256</f>
        <v>118</v>
      </c>
      <c r="AL256" s="6"/>
      <c r="AM256" s="6"/>
      <c r="AN256" s="6"/>
      <c r="AO256" s="6"/>
      <c r="AP256" s="6"/>
      <c r="AQ256" s="6"/>
      <c r="AR256" s="6"/>
      <c r="AS256" s="6"/>
      <c r="AT256" s="6"/>
      <c r="AU256" s="6">
        <f>$D256</f>
        <v>87</v>
      </c>
    </row>
    <row r="257" spans="1:47" ht="15" customHeight="1" x14ac:dyDescent="0.3">
      <c r="B257" s="44">
        <v>119</v>
      </c>
      <c r="D257" s="1">
        <v>88</v>
      </c>
      <c r="F257" s="51"/>
      <c r="G257" s="43"/>
      <c r="H257" s="43"/>
      <c r="I257" s="44"/>
      <c r="J257" s="44"/>
      <c r="K257"/>
      <c r="L257" s="44"/>
      <c r="M257" s="11"/>
      <c r="N257" s="6"/>
      <c r="O257" s="6"/>
      <c r="P257" s="11"/>
      <c r="Q257" s="6"/>
      <c r="R257" s="6"/>
      <c r="T257" s="6"/>
      <c r="U257" s="6"/>
      <c r="V257" s="6"/>
      <c r="W257" s="6"/>
      <c r="X257" s="6"/>
      <c r="Y257" s="6"/>
      <c r="AA257" s="11"/>
      <c r="AB257" s="6"/>
      <c r="AC257" s="11">
        <f t="shared" ref="AC257:AC259" si="0">$B257</f>
        <v>119</v>
      </c>
      <c r="AD257" s="11">
        <f t="shared" ref="AD257:AE262" si="1">$B257</f>
        <v>119</v>
      </c>
      <c r="AE257" s="11">
        <f t="shared" si="1"/>
        <v>119</v>
      </c>
      <c r="AF257" s="11">
        <f t="shared" ref="AF257" si="2">$B257</f>
        <v>119</v>
      </c>
      <c r="AG257" s="6"/>
      <c r="AH257" s="11"/>
      <c r="AI257" s="11"/>
      <c r="AJ257" s="6"/>
      <c r="AL257" s="6"/>
      <c r="AM257" s="6"/>
      <c r="AN257" s="6">
        <f t="shared" ref="AN257:AN258" si="3">$D257</f>
        <v>88</v>
      </c>
      <c r="AO257" s="6"/>
      <c r="AP257" s="6">
        <f t="shared" ref="AP257:AQ260" si="4">$D257</f>
        <v>88</v>
      </c>
      <c r="AQ257" s="6">
        <f t="shared" si="4"/>
        <v>88</v>
      </c>
      <c r="AR257" s="6"/>
      <c r="AS257" s="6"/>
      <c r="AT257" s="6"/>
      <c r="AU257" s="6"/>
    </row>
    <row r="258" spans="1:47" ht="15" customHeight="1" x14ac:dyDescent="0.3">
      <c r="B258" s="44">
        <v>119</v>
      </c>
      <c r="D258" s="1">
        <v>88</v>
      </c>
      <c r="F258" s="51"/>
      <c r="G258" s="43"/>
      <c r="H258" s="43"/>
      <c r="I258" s="44"/>
      <c r="J258" s="44"/>
      <c r="K258"/>
      <c r="L258" s="44"/>
      <c r="M258" s="11"/>
      <c r="N258" s="6"/>
      <c r="O258" s="6"/>
      <c r="P258" s="6"/>
      <c r="Q258" s="6"/>
      <c r="R258" s="6"/>
      <c r="T258" s="6"/>
      <c r="U258" s="6"/>
      <c r="V258" s="6"/>
      <c r="W258" s="6"/>
      <c r="X258" s="6"/>
      <c r="Y258" s="6"/>
      <c r="AA258" s="11"/>
      <c r="AB258" s="6"/>
      <c r="AC258" s="11">
        <f t="shared" si="0"/>
        <v>119</v>
      </c>
      <c r="AD258" s="11">
        <f t="shared" si="1"/>
        <v>119</v>
      </c>
      <c r="AE258" s="11">
        <f t="shared" si="1"/>
        <v>119</v>
      </c>
      <c r="AF258" s="11">
        <f t="shared" ref="AF258:AF263" si="5">$B258</f>
        <v>119</v>
      </c>
      <c r="AG258" s="6"/>
      <c r="AH258" s="11"/>
      <c r="AI258" s="11"/>
      <c r="AJ258" s="6"/>
      <c r="AL258" s="6"/>
      <c r="AM258" s="6"/>
      <c r="AN258" s="6">
        <f t="shared" si="3"/>
        <v>88</v>
      </c>
      <c r="AO258" s="6"/>
      <c r="AP258" s="6">
        <f t="shared" si="4"/>
        <v>88</v>
      </c>
      <c r="AQ258" s="6">
        <f t="shared" si="4"/>
        <v>88</v>
      </c>
      <c r="AR258" s="6"/>
      <c r="AS258" s="6"/>
      <c r="AT258" s="6"/>
      <c r="AU258" s="6"/>
    </row>
    <row r="259" spans="1:47" ht="15" customHeight="1" x14ac:dyDescent="0.3">
      <c r="B259" s="44">
        <v>119</v>
      </c>
      <c r="D259" s="1">
        <v>88</v>
      </c>
      <c r="F259" s="51"/>
      <c r="G259" s="43"/>
      <c r="H259" s="43"/>
      <c r="I259" s="44"/>
      <c r="J259" s="44"/>
      <c r="K259"/>
      <c r="L259" s="44"/>
      <c r="M259" s="11"/>
      <c r="N259" s="6"/>
      <c r="O259" s="6"/>
      <c r="P259" s="6"/>
      <c r="Q259" s="6"/>
      <c r="R259" s="6"/>
      <c r="T259" s="6"/>
      <c r="U259" s="6"/>
      <c r="V259" s="6"/>
      <c r="W259" s="6"/>
      <c r="X259" s="6"/>
      <c r="Y259" s="6"/>
      <c r="AA259" s="11"/>
      <c r="AB259" s="6"/>
      <c r="AC259" s="11">
        <f t="shared" si="0"/>
        <v>119</v>
      </c>
      <c r="AD259" s="11"/>
      <c r="AE259" s="11">
        <f t="shared" si="1"/>
        <v>119</v>
      </c>
      <c r="AF259" s="11">
        <f t="shared" si="5"/>
        <v>119</v>
      </c>
      <c r="AG259" s="6"/>
      <c r="AH259" s="11"/>
      <c r="AI259" s="11"/>
      <c r="AJ259" s="6"/>
      <c r="AL259" s="6"/>
      <c r="AM259" s="6"/>
      <c r="AN259" s="6"/>
      <c r="AO259" s="6"/>
      <c r="AP259" s="6">
        <f t="shared" si="4"/>
        <v>88</v>
      </c>
      <c r="AQ259" s="6">
        <f t="shared" si="4"/>
        <v>88</v>
      </c>
      <c r="AR259" s="6"/>
      <c r="AS259" s="6"/>
      <c r="AT259" s="6"/>
      <c r="AU259" s="6"/>
    </row>
    <row r="260" spans="1:47" ht="15" customHeight="1" x14ac:dyDescent="0.3">
      <c r="B260" s="44">
        <v>119</v>
      </c>
      <c r="D260" s="1">
        <v>88</v>
      </c>
      <c r="F260" s="51"/>
      <c r="G260" s="43"/>
      <c r="H260" s="43"/>
      <c r="I260" s="44"/>
      <c r="J260" s="44"/>
      <c r="K260"/>
      <c r="L260" s="44"/>
      <c r="M260" s="6"/>
      <c r="N260" s="6"/>
      <c r="O260" s="6"/>
      <c r="P260" s="6"/>
      <c r="Q260" s="6"/>
      <c r="R260" s="6"/>
      <c r="T260" s="6"/>
      <c r="U260" s="6"/>
      <c r="V260" s="6"/>
      <c r="W260" s="6"/>
      <c r="X260" s="6"/>
      <c r="Y260" s="6"/>
      <c r="AA260" s="11"/>
      <c r="AB260" s="6"/>
      <c r="AC260" s="6"/>
      <c r="AD260" s="6"/>
      <c r="AE260" s="11">
        <f t="shared" si="1"/>
        <v>119</v>
      </c>
      <c r="AF260" s="11">
        <f t="shared" si="5"/>
        <v>119</v>
      </c>
      <c r="AG260" s="6"/>
      <c r="AH260" s="11"/>
      <c r="AI260" s="11"/>
      <c r="AJ260" s="6"/>
      <c r="AL260" s="6"/>
      <c r="AM260" s="6"/>
      <c r="AN260" s="6"/>
      <c r="AO260" s="6"/>
      <c r="AP260" s="6"/>
      <c r="AQ260" s="6">
        <f t="shared" si="4"/>
        <v>88</v>
      </c>
      <c r="AR260" s="6"/>
      <c r="AS260" s="6"/>
      <c r="AT260" s="6"/>
      <c r="AU260" s="6"/>
    </row>
    <row r="261" spans="1:47" ht="15" customHeight="1" x14ac:dyDescent="0.3">
      <c r="B261" s="44">
        <v>119</v>
      </c>
      <c r="F261" s="51"/>
      <c r="G261" s="43"/>
      <c r="H261" s="43"/>
      <c r="I261" s="44"/>
      <c r="J261" s="44"/>
      <c r="K261"/>
      <c r="L261" s="44"/>
      <c r="M261" s="6"/>
      <c r="N261" s="6"/>
      <c r="O261" s="6"/>
      <c r="P261" s="6"/>
      <c r="Q261" s="6"/>
      <c r="R261" s="6"/>
      <c r="T261" s="6"/>
      <c r="U261" s="6"/>
      <c r="V261" s="6"/>
      <c r="W261" s="6"/>
      <c r="X261" s="6"/>
      <c r="Y261" s="6"/>
      <c r="AA261" s="11"/>
      <c r="AB261" s="6"/>
      <c r="AC261" s="6"/>
      <c r="AD261" s="6"/>
      <c r="AE261" s="11">
        <f t="shared" si="1"/>
        <v>119</v>
      </c>
      <c r="AF261" s="11">
        <f t="shared" si="5"/>
        <v>119</v>
      </c>
      <c r="AG261" s="6"/>
      <c r="AH261" s="11"/>
      <c r="AI261" s="11"/>
      <c r="AJ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</row>
    <row r="262" spans="1:47" ht="15" customHeight="1" x14ac:dyDescent="0.3">
      <c r="B262" s="44">
        <v>119</v>
      </c>
      <c r="F262" s="51"/>
      <c r="G262" s="43"/>
      <c r="H262" s="43"/>
      <c r="I262" s="44"/>
      <c r="J262" s="44"/>
      <c r="K262"/>
      <c r="L262" s="44"/>
      <c r="M262" s="6"/>
      <c r="N262" s="6"/>
      <c r="O262" s="6"/>
      <c r="P262" s="6"/>
      <c r="Q262" s="6"/>
      <c r="R262" s="6"/>
      <c r="T262" s="6"/>
      <c r="U262" s="6"/>
      <c r="V262" s="6"/>
      <c r="W262" s="6"/>
      <c r="X262" s="6"/>
      <c r="Y262" s="6"/>
      <c r="AA262" s="11"/>
      <c r="AB262" s="6"/>
      <c r="AC262" s="6"/>
      <c r="AD262" s="6"/>
      <c r="AE262" s="11">
        <f t="shared" si="1"/>
        <v>119</v>
      </c>
      <c r="AF262" s="11">
        <f t="shared" si="5"/>
        <v>119</v>
      </c>
      <c r="AG262" s="6"/>
      <c r="AH262" s="11"/>
      <c r="AI262" s="11"/>
      <c r="AJ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</row>
    <row r="263" spans="1:47" ht="15" customHeight="1" x14ac:dyDescent="0.3">
      <c r="B263" s="44">
        <v>119</v>
      </c>
      <c r="F263" s="51"/>
      <c r="G263" s="43"/>
      <c r="H263" s="43"/>
      <c r="I263" s="44"/>
      <c r="J263" s="44"/>
      <c r="K263"/>
      <c r="L263" s="44"/>
      <c r="M263" s="6"/>
      <c r="N263" s="6"/>
      <c r="O263" s="6"/>
      <c r="P263" s="6"/>
      <c r="Q263" s="6"/>
      <c r="R263" s="6"/>
      <c r="T263" s="6"/>
      <c r="U263" s="6"/>
      <c r="V263" s="6"/>
      <c r="W263" s="6"/>
      <c r="X263" s="6"/>
      <c r="Y263" s="6"/>
      <c r="AA263" s="11"/>
      <c r="AB263" s="6"/>
      <c r="AC263" s="6"/>
      <c r="AD263" s="6"/>
      <c r="AE263" s="11"/>
      <c r="AF263" s="11">
        <f t="shared" si="5"/>
        <v>119</v>
      </c>
      <c r="AG263" s="6"/>
      <c r="AH263" s="11"/>
      <c r="AI263" s="11"/>
      <c r="AJ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</row>
    <row r="264" spans="1:47" ht="15" customHeight="1" x14ac:dyDescent="0.25">
      <c r="B264" s="1"/>
      <c r="C264" s="1"/>
      <c r="H264" s="32" t="s">
        <v>26</v>
      </c>
    </row>
    <row r="265" spans="1:47" ht="15" customHeight="1" x14ac:dyDescent="0.25">
      <c r="B265" s="1"/>
      <c r="C265" s="1"/>
      <c r="G265" s="32"/>
    </row>
    <row r="266" spans="1:47" ht="15" customHeight="1" x14ac:dyDescent="0.25">
      <c r="A266" s="40" t="s">
        <v>30</v>
      </c>
      <c r="B266">
        <f>COUNTIF(J:J,A266)</f>
        <v>25</v>
      </c>
      <c r="C266" s="1"/>
      <c r="H266" s="26" t="s">
        <v>14</v>
      </c>
      <c r="M266" s="26">
        <f>SUM(SMALL(M$5:M$263,{9,10,11,12,13,14,15,16}))</f>
        <v>536</v>
      </c>
      <c r="N266" s="26">
        <f>SUM(SMALL(N$5:N$263,{9,10,11,12,13,14,15,16}))</f>
        <v>684</v>
      </c>
      <c r="O266" s="26">
        <f>SUM(SMALL(O$5:O$263,{9,10,11,12,13,14,15,16}))</f>
        <v>346</v>
      </c>
      <c r="R266" s="26">
        <f>SUM(SMALL(R$5:R$263,{9,10,11,12,13,14,15,16}))</f>
        <v>620</v>
      </c>
      <c r="T266" s="26">
        <f>SUM(SMALL(T$5:T$263,{5,6,7,8}))</f>
        <v>197</v>
      </c>
      <c r="U266" s="26">
        <f>SUM(SMALL(U$5:U$263,{5,6,7,8}))</f>
        <v>86</v>
      </c>
      <c r="V266" s="26">
        <f>SUM(SMALL(V$5:V$263,{5,6,7,8}))</f>
        <v>74</v>
      </c>
      <c r="Y266" s="26">
        <f>SUM(SMALL(Y$5:Y$263,{5,6,7,8}))</f>
        <v>116</v>
      </c>
      <c r="AA266" s="26">
        <f>SUM(SMALL(AA$5:AA$263,{9,10,11,12,13,14,15,16}))</f>
        <v>773</v>
      </c>
      <c r="AB266" s="26">
        <f>SUM(SMALL(AB$5:AB$263,{9,10,11,12,13,14,15,16}))</f>
        <v>494</v>
      </c>
      <c r="AH266" s="26">
        <f>SUM(SMALL(AH$5:AH$263,{9,10,11,12,13,14,15,16}))</f>
        <v>567</v>
      </c>
      <c r="AJ266" s="26">
        <f>SUM(SMALL(AJ$5:AJ$263,{9,10,11,12,13,14,15,16}))</f>
        <v>559</v>
      </c>
      <c r="AL266" s="26">
        <f>SUM(SMALL(AL$5:AL$263,{5,6,7,8}))</f>
        <v>205</v>
      </c>
      <c r="AM266" s="26">
        <f>SUM(SMALL(AM$5:AM$263,{5,6,7,8}))</f>
        <v>124</v>
      </c>
      <c r="AR266" s="26">
        <f>SUM(SMALL(AR$5:AR$263,{5,6,7,8}))</f>
        <v>131</v>
      </c>
      <c r="AS266" s="26">
        <f>SUM(SMALL(AS$5:AS$263,{5,6,7,8}))</f>
        <v>127</v>
      </c>
      <c r="AU266" s="26">
        <f>SUM(SMALL(AU$5:AU$263,{5,6,7,8}))</f>
        <v>203</v>
      </c>
    </row>
    <row r="267" spans="1:47" ht="15" customHeight="1" x14ac:dyDescent="0.25">
      <c r="A267" s="40" t="s">
        <v>37</v>
      </c>
      <c r="B267">
        <f>COUNTIF(J:J,A267)</f>
        <v>19</v>
      </c>
      <c r="M267" s="26">
        <f>COUNT(SMALL(M$5:M$263,{9,10,11,12,13,14,15,16}))</f>
        <v>8</v>
      </c>
      <c r="N267" s="26">
        <f>COUNT(SMALL(N$5:N$263,{9,10,11,12,13,14,15,16}))</f>
        <v>8</v>
      </c>
      <c r="O267" s="26">
        <f>COUNT(SMALL(O$5:O$263,{9,10,11,12,13,14,15,16}))</f>
        <v>8</v>
      </c>
      <c r="R267" s="26">
        <f>COUNT(SMALL(R$5:R$263,{9,10,11,12,13,14,15,16}))</f>
        <v>8</v>
      </c>
      <c r="T267" s="26">
        <f>COUNT(SMALL(T$5:T$263,{5,6,7,8}))</f>
        <v>4</v>
      </c>
      <c r="U267" s="26">
        <f>COUNT(SMALL(U$5:U$263,{5,6,7,8}))</f>
        <v>4</v>
      </c>
      <c r="V267" s="26">
        <f>COUNT(SMALL(V$5:V$263,{5,6,7,8}))</f>
        <v>4</v>
      </c>
      <c r="Y267" s="26">
        <f>COUNT(SMALL(Y$5:Y$263,{5,6,7,8}))</f>
        <v>4</v>
      </c>
      <c r="AA267" s="26">
        <f>COUNT(SMALL(AA$5:AA$263,{9,10,11,12,13,14,15,16}))</f>
        <v>8</v>
      </c>
      <c r="AB267" s="26">
        <f>COUNT(SMALL(AB$5:AB$263,{9,10,11,12,13,14,15,16}))</f>
        <v>8</v>
      </c>
      <c r="AH267" s="26">
        <f>COUNT(SMALL(AH$5:AH$263,{9,10,11,12,13,14,15,16}))</f>
        <v>8</v>
      </c>
      <c r="AJ267" s="26">
        <f>COUNT(SMALL(AJ$5:AJ$263,{9,10,11,12,13,14,15,16}))</f>
        <v>8</v>
      </c>
      <c r="AL267" s="26">
        <f>COUNT(SMALL(AL$5:AL$263,{5,6,7,8}))</f>
        <v>4</v>
      </c>
      <c r="AM267" s="26">
        <f>COUNT(SMALL(AM$5:AM$263,{5,6,7,8}))</f>
        <v>4</v>
      </c>
      <c r="AR267" s="26">
        <f>COUNT(SMALL(AR$5:AR$263,{5,6,7,8}))</f>
        <v>4</v>
      </c>
      <c r="AS267" s="26">
        <f>COUNT(SMALL(AS$5:AS$263,{5,6,7,8}))</f>
        <v>4</v>
      </c>
      <c r="AU267" s="26">
        <f>COUNT(SMALL(AU$5:AU$263,{5,6,7,8}))</f>
        <v>4</v>
      </c>
    </row>
    <row r="268" spans="1:47" ht="15" customHeight="1" x14ac:dyDescent="0.25">
      <c r="A268" s="40" t="s">
        <v>40</v>
      </c>
      <c r="B268">
        <f>COUNTIF(J:J,A268)</f>
        <v>42</v>
      </c>
    </row>
    <row r="269" spans="1:47" ht="15" customHeight="1" x14ac:dyDescent="0.25">
      <c r="A269" s="40" t="s">
        <v>23</v>
      </c>
      <c r="B269">
        <f>COUNTIF(J:J,A269)</f>
        <v>13</v>
      </c>
      <c r="H269" s="27" t="s">
        <v>15</v>
      </c>
      <c r="M269" s="27">
        <f>SUM(SMALL(M$5:M$263,{17,18,19,20,21,22,23,24}))</f>
        <v>816</v>
      </c>
      <c r="O269" s="27">
        <f>SUM(SMALL(O$5:O$263,{17,18,19,20,21,22,23,24}))</f>
        <v>614</v>
      </c>
      <c r="T269" s="27">
        <f>SUM(SMALL(T$5:T$263,{9,10,11,12}))</f>
        <v>251</v>
      </c>
      <c r="U269" s="27">
        <f>SUM(SMALL(U$5:U$263,{9,10,11,12}))</f>
        <v>261</v>
      </c>
      <c r="V269" s="27">
        <f>SUM(SMALL(V$5:V$263,{9,10,11,12}))</f>
        <v>136</v>
      </c>
      <c r="Y269" s="27">
        <f>SUM(SMALL(Y$5:Y$263,{9,10,11,12}))</f>
        <v>184</v>
      </c>
      <c r="AJ269" s="27">
        <f>SUM(SMALL(AJ$5:AJ$263,{17,18,19,20,21,22,23,24}))</f>
        <v>788</v>
      </c>
      <c r="AL269" s="27">
        <f>SUM(SMALL(AL$5:AL$263,{9,10,11,12}))</f>
        <v>270</v>
      </c>
      <c r="AM269" s="27">
        <f>SUM(SMALL(AM$5:AM$263,{9,10,11,12}))</f>
        <v>177</v>
      </c>
      <c r="AS269" s="27">
        <f>SUM(SMALL(AS$5:AS$263,{9,10,11,12}))</f>
        <v>211</v>
      </c>
      <c r="AU269" s="27">
        <f>SUM(SMALL(AU$5:AU$263,{9,10,11,12}))</f>
        <v>254</v>
      </c>
    </row>
    <row r="270" spans="1:47" ht="15" customHeight="1" x14ac:dyDescent="0.25">
      <c r="A270" s="40" t="s">
        <v>32</v>
      </c>
      <c r="B270">
        <f>COUNTIF(J:J,A270)</f>
        <v>16</v>
      </c>
      <c r="M270" s="27">
        <f>COUNT(SMALL(M$5:M$263,{17,18,19,20,21,22,23,24}))</f>
        <v>8</v>
      </c>
      <c r="O270" s="27">
        <f>COUNT(SMALL(O$5:O$263,{17,18,19,20,21,22,23,24}))</f>
        <v>8</v>
      </c>
      <c r="T270" s="27">
        <f>COUNT(SMALL(T$5:T$263,{9,10,11,12}))</f>
        <v>4</v>
      </c>
      <c r="U270" s="27">
        <f>COUNT(SMALL(U$5:U$263,{9,10,11,12}))</f>
        <v>4</v>
      </c>
      <c r="V270" s="27">
        <f>COUNT(SMALL(V$5:V$263,{9,10,11,12}))</f>
        <v>4</v>
      </c>
      <c r="Y270" s="27">
        <f>COUNT(SMALL(Y$5:Y$263,{9,10,11,12}))</f>
        <v>4</v>
      </c>
      <c r="AJ270" s="27">
        <f>COUNT(SMALL(AJ$5:AJ$263,{17,18,19,20,21,22,23,24}))</f>
        <v>8</v>
      </c>
      <c r="AL270" s="27">
        <f>COUNT(SMALL(AL$5:AL$263,{9,10,11,12}))</f>
        <v>4</v>
      </c>
      <c r="AM270" s="27">
        <f>COUNT(SMALL(AM$5:AM$263,{9,10,11,12}))</f>
        <v>4</v>
      </c>
      <c r="AS270" s="27">
        <f>COUNT(SMALL(AS$5:AS$263,{9,10,11,12}))</f>
        <v>4</v>
      </c>
      <c r="AU270" s="27">
        <f>COUNT(SMALL(AU$5:AU$263,{9,10,11,12}))</f>
        <v>4</v>
      </c>
    </row>
    <row r="271" spans="1:47" ht="15" customHeight="1" x14ac:dyDescent="0.25">
      <c r="A271" s="40" t="s">
        <v>39</v>
      </c>
      <c r="B271">
        <f>COUNTIF(J:J,A271)</f>
        <v>19</v>
      </c>
    </row>
    <row r="272" spans="1:47" ht="15" customHeight="1" x14ac:dyDescent="0.25">
      <c r="A272" s="40"/>
      <c r="B272" s="2">
        <f>SUM(B266:B271)</f>
        <v>134</v>
      </c>
      <c r="H272" s="25" t="s">
        <v>16</v>
      </c>
      <c r="O272" s="25">
        <f>SUM(SMALL(O$5:O$263,{25,26,27,28,29,30,31,32}))</f>
        <v>833</v>
      </c>
      <c r="T272" s="25">
        <f>SUM(SMALL(T$5:T$263,{13,14,15,16}))</f>
        <v>334</v>
      </c>
      <c r="U272" s="25">
        <f>SUM(SMALL(U$5:U$263,{13,14,15,16}))</f>
        <v>345</v>
      </c>
      <c r="V272" s="25">
        <f>SUM(SMALL(V$5:V$263,{13,14,15,16}))</f>
        <v>174</v>
      </c>
      <c r="Y272" s="25">
        <f>SUM(SMALL(Y$5:Y$263,{13,14,15,16}))</f>
        <v>274</v>
      </c>
      <c r="AM272" s="25">
        <f>SUM(SMALL(AM$5:AM$263,{13,14,15,16}))</f>
        <v>271</v>
      </c>
      <c r="AU272" s="25">
        <f>SUM(SMALL(AU$5:AU$263,{13,14,15,16}))</f>
        <v>331</v>
      </c>
    </row>
    <row r="273" spans="1:47" ht="15" customHeight="1" x14ac:dyDescent="0.25">
      <c r="A273" s="40" t="s">
        <v>18</v>
      </c>
      <c r="B273">
        <f>COUNTIF(J:J,A273)</f>
        <v>16</v>
      </c>
      <c r="O273" s="25">
        <f>COUNT(SMALL(O$5:O$263,{25,26,27,28,29,30,31,32}))</f>
        <v>8</v>
      </c>
      <c r="T273" s="25">
        <f>COUNT(SMALL(T$5:T$263,{13,14,15,16}))</f>
        <v>4</v>
      </c>
      <c r="U273" s="25">
        <f>COUNT(SMALL(U$5:U$263,{13,14,15,16}))</f>
        <v>4</v>
      </c>
      <c r="V273" s="25">
        <f>COUNT(SMALL(V$5:V$263,{13,14,15,16}))</f>
        <v>4</v>
      </c>
      <c r="Y273" s="25">
        <f>COUNT(SMALL(Y$5:Y$263,{13,14,15,16}))</f>
        <v>4</v>
      </c>
      <c r="AM273" s="25">
        <f>COUNT(SMALL(AM$5:AM$263,{13,14,15,16}))</f>
        <v>4</v>
      </c>
      <c r="AU273" s="25">
        <f>COUNT(SMALL(AU$5:AU$263,{13,14,15,16}))</f>
        <v>4</v>
      </c>
    </row>
    <row r="274" spans="1:47" ht="15" customHeight="1" x14ac:dyDescent="0.25">
      <c r="A274" s="40" t="s">
        <v>20</v>
      </c>
      <c r="B274">
        <f>COUNTIF(J:J,A274)</f>
        <v>22</v>
      </c>
    </row>
    <row r="275" spans="1:47" ht="15" customHeight="1" x14ac:dyDescent="0.25">
      <c r="A275" s="40" t="s">
        <v>41</v>
      </c>
      <c r="B275">
        <f>COUNTIF(J:J,A275)</f>
        <v>5</v>
      </c>
      <c r="H275" s="28" t="s">
        <v>17</v>
      </c>
      <c r="O275" s="28">
        <f>SUM(SMALL(O$5:O$263,{33,34,35,36,37,38,39,40}))</f>
        <v>990</v>
      </c>
      <c r="V275" s="28">
        <f>SUM(SMALL(V$5:V$263,{17,18,19,20}))</f>
        <v>240</v>
      </c>
    </row>
    <row r="276" spans="1:47" ht="15" customHeight="1" x14ac:dyDescent="0.25">
      <c r="A276" s="40" t="s">
        <v>21</v>
      </c>
      <c r="B276">
        <f>COUNTIF(J:J,A276)</f>
        <v>6</v>
      </c>
      <c r="O276" s="28">
        <f>COUNT(SMALL(O$5:O$263,{33,34,35,36,37,38,39,40}))</f>
        <v>8</v>
      </c>
      <c r="V276" s="28">
        <f>COUNT(SMALL(V$5:V$263,{17,18,19,20}))</f>
        <v>4</v>
      </c>
    </row>
    <row r="277" spans="1:47" ht="15" customHeight="1" x14ac:dyDescent="0.25">
      <c r="A277" s="40" t="s">
        <v>24</v>
      </c>
      <c r="B277">
        <f>COUNTIF(J:J,A277)</f>
        <v>2</v>
      </c>
    </row>
    <row r="278" spans="1:47" ht="15" customHeight="1" x14ac:dyDescent="0.25">
      <c r="A278" s="40" t="s">
        <v>19</v>
      </c>
      <c r="B278">
        <f>COUNTIF(J:J,A278)</f>
        <v>2</v>
      </c>
      <c r="H278" s="40" t="s">
        <v>31</v>
      </c>
      <c r="V278" s="1">
        <f>SUM(SMALL(V$5:V$263,{21,22,23,24}))</f>
        <v>294</v>
      </c>
    </row>
    <row r="279" spans="1:47" ht="15" customHeight="1" x14ac:dyDescent="0.25">
      <c r="A279" s="40" t="s">
        <v>25</v>
      </c>
      <c r="B279">
        <f>COUNTIF(J:J,A279)</f>
        <v>11</v>
      </c>
      <c r="V279" s="1">
        <f>COUNT(SMALL(V$5:V$263,{21,22,23,24}))</f>
        <v>4</v>
      </c>
    </row>
    <row r="280" spans="1:47" ht="15" customHeight="1" x14ac:dyDescent="0.25">
      <c r="A280" s="40" t="s">
        <v>34</v>
      </c>
      <c r="B280">
        <f>COUNTIF(J:J,A280)</f>
        <v>18</v>
      </c>
    </row>
    <row r="281" spans="1:47" ht="15" customHeight="1" x14ac:dyDescent="0.25">
      <c r="A281" s="40" t="s">
        <v>22</v>
      </c>
      <c r="B281">
        <f>COUNTIF(J:J,A281)</f>
        <v>10</v>
      </c>
      <c r="H281" s="40" t="s">
        <v>305</v>
      </c>
      <c r="V281" s="1">
        <f>SUM(SMALL(V$5:V$263,{25,26,27,28}))</f>
        <v>329</v>
      </c>
    </row>
    <row r="282" spans="1:47" ht="15" customHeight="1" x14ac:dyDescent="0.25">
      <c r="A282" s="40" t="s">
        <v>27</v>
      </c>
      <c r="B282">
        <f>COUNTIF(J:J,A282)</f>
        <v>26</v>
      </c>
      <c r="V282" s="1">
        <f>COUNT(SMALL(V$5:V$263,{25,26,27,28}))</f>
        <v>4</v>
      </c>
    </row>
    <row r="283" spans="1:47" ht="15" customHeight="1" x14ac:dyDescent="0.25">
      <c r="B283" s="2">
        <f>SUM(B273:B282)</f>
        <v>118</v>
      </c>
    </row>
    <row r="284" spans="1:47" ht="15" customHeight="1" x14ac:dyDescent="0.25">
      <c r="H284" s="40" t="s">
        <v>306</v>
      </c>
      <c r="V284" s="1">
        <f>SUM(SMALL(V$5:V$263,{29,30,31,32}))</f>
        <v>366</v>
      </c>
    </row>
    <row r="285" spans="1:47" ht="15" customHeight="1" x14ac:dyDescent="0.25">
      <c r="V285" s="1">
        <f>COUNT(SMALL(V$5:V$263,{29,30,31,32}))</f>
        <v>4</v>
      </c>
    </row>
    <row r="287" spans="1:47" ht="15" customHeight="1" x14ac:dyDescent="0.25">
      <c r="H287" s="40" t="s">
        <v>307</v>
      </c>
      <c r="V287" s="1">
        <f>SUM(SMALL(V$5:V$263,{33,34,35,36}))</f>
        <v>407</v>
      </c>
    </row>
    <row r="288" spans="1:47" ht="15" customHeight="1" x14ac:dyDescent="0.25">
      <c r="V288" s="1">
        <f>COUNT(SMALL(V$5:V$263,{33,34,35,36}))</f>
        <v>4</v>
      </c>
    </row>
    <row r="290" spans="13:47" ht="15" customHeight="1" x14ac:dyDescent="0.25">
      <c r="M290" s="42">
        <f>INT(COUNTA(M5:M263)/8)</f>
        <v>3</v>
      </c>
      <c r="N290" s="42">
        <f>INT(COUNTA(N5:N263)/8)</f>
        <v>2</v>
      </c>
      <c r="O290" s="42">
        <f>INT(COUNTA(O5:O263)/8)</f>
        <v>5</v>
      </c>
      <c r="P290" s="42">
        <f>INT(COUNTA(P5:P263)/8)</f>
        <v>1</v>
      </c>
      <c r="Q290" s="42">
        <f>INT(COUNTA(Q5:Q263)/8)</f>
        <v>2</v>
      </c>
      <c r="R290" s="42">
        <f>INT(COUNTA(R5:R263)/8)</f>
        <v>2</v>
      </c>
      <c r="S290" s="41"/>
      <c r="T290" s="42">
        <f>INT(COUNTA(T5:T263)/4)</f>
        <v>4</v>
      </c>
      <c r="U290" s="42">
        <f>INT(COUNTA(U5:U263)/4)</f>
        <v>4</v>
      </c>
      <c r="V290" s="42">
        <f>INT(COUNTA(V5:V263)/4)</f>
        <v>9</v>
      </c>
      <c r="W290" s="42">
        <f>INT(COUNTA(W5:W263)/4)</f>
        <v>1</v>
      </c>
      <c r="X290" s="42">
        <f>INT(COUNTA(X5:X263)/4)</f>
        <v>2</v>
      </c>
      <c r="Y290" s="42">
        <f>INT(COUNTA(Y5:Y263)/4)</f>
        <v>4</v>
      </c>
      <c r="Z290" s="42"/>
      <c r="AA290" s="42">
        <f>INT(COUNTA(AA5:AA263)/8)</f>
        <v>2</v>
      </c>
      <c r="AB290" s="42">
        <f>INT(COUNTA(AB5:AB263)/8)</f>
        <v>2</v>
      </c>
      <c r="AC290" s="42">
        <f>INT(COUNTA(AC5:AC263)/8)</f>
        <v>1</v>
      </c>
      <c r="AD290" s="42">
        <f>INT(COUNTA(AD5:AD263)/8)</f>
        <v>1</v>
      </c>
      <c r="AE290" s="42">
        <f>INT(COUNTA(AE5:AE263)/8)</f>
        <v>1</v>
      </c>
      <c r="AF290" s="42">
        <f>INT(COUNTA(AF5:AF263)/8)</f>
        <v>1</v>
      </c>
      <c r="AG290" s="42">
        <f>INT(COUNTA(AG5:AG263)/8)</f>
        <v>1</v>
      </c>
      <c r="AH290" s="42">
        <f>INT(COUNTA(AH5:AH263)/8)</f>
        <v>2</v>
      </c>
      <c r="AI290" s="42">
        <f>INT(COUNTA(AI5:AI263)/8)</f>
        <v>1</v>
      </c>
      <c r="AJ290" s="42">
        <f>INT(COUNTA(AJ5:AJ263)/8)</f>
        <v>3</v>
      </c>
      <c r="AK290" s="42"/>
      <c r="AL290" s="42">
        <f>INT(COUNTA(AL5:AL263)/4)</f>
        <v>3</v>
      </c>
      <c r="AM290" s="42">
        <f>INT(COUNTA(AM5:AM263)/4)</f>
        <v>4</v>
      </c>
      <c r="AN290" s="42">
        <f>INT(COUNTA(AN5:AN263)/4)</f>
        <v>1</v>
      </c>
      <c r="AO290" s="42">
        <f>INT(COUNTA(AO5:AO263)/4)</f>
        <v>1</v>
      </c>
      <c r="AP290" s="42">
        <f>INT(COUNTA(AP5:AP263)/4)</f>
        <v>1</v>
      </c>
      <c r="AQ290" s="42">
        <f>INT(COUNTA(AQ5:AQ263)/4)</f>
        <v>1</v>
      </c>
      <c r="AR290" s="42">
        <f>INT(COUNTA(AR5:AR263)/4)</f>
        <v>2</v>
      </c>
      <c r="AS290" s="42">
        <f>INT(COUNTA(AS5:AS263)/4)</f>
        <v>3</v>
      </c>
      <c r="AT290" s="42">
        <f>INT(COUNTA(AT5:AT263)/4)</f>
        <v>1</v>
      </c>
      <c r="AU290" s="42">
        <f>INT(COUNTA(AU5:AU263)/4)</f>
        <v>4</v>
      </c>
    </row>
  </sheetData>
  <sortState xmlns:xlrd2="http://schemas.microsoft.com/office/spreadsheetml/2017/richdata2" ref="A5:AV256">
    <sortCondition ref="A5:A256"/>
  </sortState>
  <phoneticPr fontId="0" type="noConversion"/>
  <conditionalFormatting sqref="E139:E256">
    <cfRule type="duplicateValues" dxfId="7" priority="1"/>
  </conditionalFormatting>
  <conditionalFormatting sqref="E257:E263">
    <cfRule type="duplicateValues" dxfId="6" priority="19"/>
  </conditionalFormatting>
  <conditionalFormatting sqref="E5:E138">
    <cfRule type="duplicateValues" dxfId="0" priority="23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423"/>
  <sheetViews>
    <sheetView zoomScale="80" zoomScaleNormal="80" workbookViewId="0">
      <pane xSplit="12" ySplit="4" topLeftCell="M219" activePane="bottomRight" state="frozen"/>
      <selection activeCell="A5" sqref="A5:L213"/>
      <selection pane="topRight" activeCell="A5" sqref="A5:L213"/>
      <selection pane="bottomLeft" activeCell="A5" sqref="A5:L213"/>
      <selection pane="bottomRight" activeCell="A236" sqref="A236:XFD236"/>
    </sheetView>
  </sheetViews>
  <sheetFormatPr defaultRowHeight="15" customHeight="1" x14ac:dyDescent="0.25"/>
  <cols>
    <col min="1" max="1" width="5.6640625" bestFit="1" customWidth="1"/>
    <col min="2" max="2" width="4.5546875" bestFit="1" customWidth="1"/>
    <col min="3" max="3" width="4.44140625" bestFit="1" customWidth="1"/>
    <col min="4" max="4" width="4.88671875" customWidth="1"/>
    <col min="5" max="5" width="5.5546875" bestFit="1" customWidth="1"/>
    <col min="6" max="6" width="7.5546875" bestFit="1" customWidth="1"/>
    <col min="7" max="7" width="11.44140625" bestFit="1" customWidth="1"/>
    <col min="8" max="8" width="16.109375" bestFit="1" customWidth="1"/>
    <col min="9" max="9" width="4.88671875" style="1" customWidth="1"/>
    <col min="10" max="10" width="5.33203125" style="1" customWidth="1"/>
    <col min="11" max="11" width="3.109375" style="1" customWidth="1"/>
    <col min="12" max="12" width="5.44140625" style="1" bestFit="1" customWidth="1"/>
    <col min="13" max="13" width="7" style="1" bestFit="1" customWidth="1"/>
    <col min="14" max="14" width="6.109375" style="1" bestFit="1" customWidth="1"/>
    <col min="15" max="18" width="5.5546875" style="1" bestFit="1" customWidth="1"/>
    <col min="19" max="19" width="1.6640625" style="1" customWidth="1"/>
    <col min="20" max="20" width="4.88671875" style="1" bestFit="1" customWidth="1"/>
    <col min="21" max="21" width="6.109375" style="1" bestFit="1" customWidth="1"/>
    <col min="22" max="23" width="4.88671875" style="1" bestFit="1" customWidth="1"/>
    <col min="24" max="24" width="5.33203125" style="1" bestFit="1" customWidth="1"/>
    <col min="25" max="25" width="4.88671875" style="1" bestFit="1" customWidth="1"/>
    <col min="26" max="26" width="1.6640625" style="1" customWidth="1"/>
    <col min="27" max="36" width="5.5546875" style="1" customWidth="1"/>
    <col min="37" max="37" width="1.6640625" style="1" customWidth="1"/>
    <col min="38" max="38" width="6.5546875" style="1" bestFit="1" customWidth="1"/>
    <col min="39" max="41" width="5" style="1" customWidth="1"/>
    <col min="42" max="42" width="4.5546875" style="1" customWidth="1"/>
    <col min="43" max="47" width="4.88671875" style="1" customWidth="1"/>
    <col min="48" max="48" width="1.33203125" customWidth="1"/>
  </cols>
  <sheetData>
    <row r="1" spans="1:47" ht="49.95" customHeight="1" x14ac:dyDescent="0.2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  <c r="M1" s="4"/>
      <c r="N1" s="4"/>
      <c r="O1"/>
      <c r="P1"/>
      <c r="Q1"/>
      <c r="R1"/>
      <c r="S1"/>
      <c r="T1"/>
      <c r="U1"/>
      <c r="V1" s="2" t="s">
        <v>44</v>
      </c>
      <c r="W1"/>
      <c r="X1"/>
      <c r="Y1"/>
      <c r="Z1"/>
      <c r="AA1"/>
      <c r="AB1"/>
      <c r="AC1"/>
      <c r="AD1"/>
      <c r="AE1"/>
      <c r="AF1" s="2" t="s">
        <v>43</v>
      </c>
      <c r="AH1" s="2"/>
      <c r="AI1" s="2"/>
      <c r="AK1"/>
      <c r="AL1"/>
      <c r="AM1"/>
      <c r="AN1"/>
      <c r="AO1"/>
      <c r="AP1"/>
      <c r="AQ1" s="2" t="s">
        <v>44</v>
      </c>
      <c r="AR1"/>
      <c r="AS1"/>
      <c r="AT1"/>
      <c r="AU1"/>
    </row>
    <row r="2" spans="1:47" ht="15" customHeight="1" x14ac:dyDescent="0.25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30</v>
      </c>
      <c r="N2" s="3" t="s">
        <v>37</v>
      </c>
      <c r="O2" s="3" t="s">
        <v>40</v>
      </c>
      <c r="P2" s="3" t="s">
        <v>23</v>
      </c>
      <c r="Q2" s="3" t="s">
        <v>32</v>
      </c>
      <c r="R2" s="3" t="s">
        <v>39</v>
      </c>
      <c r="S2" s="3"/>
      <c r="T2" s="3" t="s">
        <v>30</v>
      </c>
      <c r="U2" s="3" t="s">
        <v>37</v>
      </c>
      <c r="V2" s="3" t="s">
        <v>40</v>
      </c>
      <c r="W2" s="3" t="s">
        <v>23</v>
      </c>
      <c r="X2" s="3" t="s">
        <v>32</v>
      </c>
      <c r="Y2" s="3" t="s">
        <v>39</v>
      </c>
      <c r="Z2" s="3"/>
      <c r="AA2" s="3" t="s">
        <v>18</v>
      </c>
      <c r="AB2" s="3" t="s">
        <v>20</v>
      </c>
      <c r="AC2" s="3" t="s">
        <v>41</v>
      </c>
      <c r="AD2" s="3" t="s">
        <v>21</v>
      </c>
      <c r="AE2" s="3" t="s">
        <v>24</v>
      </c>
      <c r="AF2" s="3" t="s">
        <v>19</v>
      </c>
      <c r="AG2" s="3" t="s">
        <v>25</v>
      </c>
      <c r="AH2" s="3" t="s">
        <v>34</v>
      </c>
      <c r="AI2" s="3" t="s">
        <v>22</v>
      </c>
      <c r="AJ2" s="3" t="s">
        <v>27</v>
      </c>
      <c r="AK2" s="3"/>
      <c r="AL2" s="3" t="s">
        <v>18</v>
      </c>
      <c r="AM2" s="3" t="s">
        <v>20</v>
      </c>
      <c r="AN2" s="3" t="s">
        <v>41</v>
      </c>
      <c r="AO2" s="3" t="s">
        <v>21</v>
      </c>
      <c r="AP2" s="3" t="s">
        <v>24</v>
      </c>
      <c r="AQ2" s="3" t="s">
        <v>19</v>
      </c>
      <c r="AR2" s="3" t="s">
        <v>25</v>
      </c>
      <c r="AS2" s="3" t="s">
        <v>34</v>
      </c>
      <c r="AT2" s="3" t="s">
        <v>22</v>
      </c>
      <c r="AU2" s="3" t="s">
        <v>27</v>
      </c>
    </row>
    <row r="3" spans="1:47" ht="15" customHeight="1" x14ac:dyDescent="0.25">
      <c r="A3" s="4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SUM(SMALL(M$5:M$399,{1,2,3,4,5,6,7,8,9,10,11,12}))</f>
        <v>575</v>
      </c>
      <c r="N3" s="5">
        <f>SUM(SMALL(N$5:N$399,{1,2,3,4,5,6,7,8,9,10,11,12}))</f>
        <v>503</v>
      </c>
      <c r="O3" s="5">
        <f>SUM(SMALL(O$5:O$399,{1,2,3,4,5,6,7,8,9,10,11,12}))</f>
        <v>373</v>
      </c>
      <c r="P3" s="5">
        <f>SUM(SMALL(P$5:P$399,{1,2,3,4,5,6,7,8,9,10,11,12}))</f>
        <v>694</v>
      </c>
      <c r="Q3" s="5">
        <f>SUM(SMALL(Q$5:Q$399,{1,2,3,4,5,6,7,8,9,10,11,12}))</f>
        <v>504</v>
      </c>
      <c r="R3" s="5">
        <f>SUM(SMALL(R$5:R$399,{1,2,3,4,5,6,7,8,9,10,11,12}))</f>
        <v>259</v>
      </c>
      <c r="S3" s="3"/>
      <c r="T3" s="5">
        <f>SUM(SMALL(T$5:T$399,{1,2,3,4,5,6}))</f>
        <v>231</v>
      </c>
      <c r="U3" s="5">
        <f>SUM(SMALL(U$5:U$399,{1,2,3,4,5,6}))</f>
        <v>121</v>
      </c>
      <c r="V3" s="5">
        <f>SUM(SMALL(V$5:V$399,{1,2,3,4,5,6}))</f>
        <v>74</v>
      </c>
      <c r="W3" s="5">
        <f>SUM(SMALL(W$5:W$399,{1,2,3,4,5,6}))</f>
        <v>259</v>
      </c>
      <c r="X3" s="5">
        <f>SUM(SMALL(X$5:X$399,{1,2,3,4,5,6}))</f>
        <v>117</v>
      </c>
      <c r="Y3" s="5">
        <f>SUM(SMALL(Y$5:Y$399,{1,2,3,4,5,6}))</f>
        <v>70</v>
      </c>
      <c r="Z3" s="3"/>
      <c r="AA3" s="5">
        <f>SUM(SMALL(AA$5:AA$399,{1,2,3,4,5,6,7,8,9,10,11,12}))</f>
        <v>1377</v>
      </c>
      <c r="AB3" s="5">
        <f>SUM(SMALL(AB$5:AB$399,{1,2,3,4,5,6,7,8,9,10,11,12}))</f>
        <v>449</v>
      </c>
      <c r="AC3" s="5">
        <f>SUM(SMALL(AC$5:AC$399,{1,2,3,4,5,6,7,8,9,10,11,12}))</f>
        <v>1010</v>
      </c>
      <c r="AD3" s="5">
        <f>SUM(SMALL(AD$5:AD$399,{1,2,3,4,5,6,7,8,9,10,11,12}))</f>
        <v>689</v>
      </c>
      <c r="AE3" s="5">
        <f>SUM(SMALL(AE$5:AE$399,{1,2,3,4,5,6,7,8,9,10,11,12}))</f>
        <v>1309</v>
      </c>
      <c r="AF3" s="5">
        <f>SUM(SMALL(AF$5:AF$399,{1,2,3,4,5,6,7,8,9,10,11,12}))</f>
        <v>1402</v>
      </c>
      <c r="AG3" s="5">
        <f>SUM(SMALL(AG$5:AG$399,{1,2,3,4,5,6,7,8,9,10,11,12}))</f>
        <v>1076</v>
      </c>
      <c r="AH3" s="5">
        <f>SUM(SMALL(AH$5:AH$399,{1,2,3,4,5,6,7,8,9,10,11,12}))</f>
        <v>448</v>
      </c>
      <c r="AI3" s="5">
        <f>SUM(SMALL(AI$5:AI$399,{1,2,3,4,5,6,7,8,9,10,11,12}))</f>
        <v>587</v>
      </c>
      <c r="AJ3" s="5">
        <f>SUM(SMALL(AJ$5:AJ$399,{1,2,3,4,5,6,7,8,9,10,11,12}))</f>
        <v>443</v>
      </c>
      <c r="AK3" s="3"/>
      <c r="AL3" s="5">
        <f>SUM(SMALL(AL$5:AL$399,{1,2,3,4,5,6}))</f>
        <v>405</v>
      </c>
      <c r="AM3" s="5">
        <f>SUM(SMALL(AM$5:AM$399,{1,2,3,4,5,6}))</f>
        <v>86</v>
      </c>
      <c r="AN3" s="5">
        <f>SUM(SMALL(AN$5:AN$399,{1,2,3,4,5,6}))</f>
        <v>225</v>
      </c>
      <c r="AO3" s="5">
        <f>SUM(SMALL(AO$5:AO$399,{1,2,3,4,5,6}))</f>
        <v>173</v>
      </c>
      <c r="AP3" s="5">
        <f>SUM(SMALL(AP$5:AP$399,{1,2,3,4,5,6}))</f>
        <v>498</v>
      </c>
      <c r="AQ3" s="5">
        <f>SUM(SMALL(AQ$5:AQ$399,{1,2,3,4,5,6}))</f>
        <v>379</v>
      </c>
      <c r="AR3" s="5">
        <f>SUM(SMALL(AR$5:AR$399,{1,2,3,4,5,6}))</f>
        <v>137</v>
      </c>
      <c r="AS3" s="5">
        <f>SUM(SMALL(AS$5:AS$399,{1,2,3,4,5,6}))</f>
        <v>107</v>
      </c>
      <c r="AT3" s="5">
        <f>SUM(SMALL(AT$5:AT$399,{1,2,3,4,5,6}))</f>
        <v>166</v>
      </c>
      <c r="AU3" s="5">
        <f>SUM(SMALL(AU$5:AU$399,{1,2,3,4,5,6}))</f>
        <v>163</v>
      </c>
    </row>
    <row r="4" spans="1:47" s="2" customFormat="1" ht="15" customHeight="1" x14ac:dyDescent="0.25">
      <c r="A4" s="3" t="s">
        <v>13</v>
      </c>
      <c r="B4" s="3" t="s">
        <v>8</v>
      </c>
      <c r="C4" s="3" t="s">
        <v>29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28</v>
      </c>
      <c r="L4" s="3" t="s">
        <v>8</v>
      </c>
      <c r="M4" s="5">
        <f>COUNT(SMALL(M$5:M$399,{1,2,3,4,5,6,7,8,9,10,11,12}))</f>
        <v>12</v>
      </c>
      <c r="N4" s="5">
        <f>COUNT(SMALL(N$5:N$399,{1,2,3,4,5,6,7,8,9,10,11,12}))</f>
        <v>12</v>
      </c>
      <c r="O4" s="5">
        <f>COUNT(SMALL(O$5:O$399,{1,2,3,4,5,6,7,8,9,10,11,12}))</f>
        <v>12</v>
      </c>
      <c r="P4" s="5">
        <f>COUNT(SMALL(P$5:P$399,{1,2,3,4,5,6,7,8,9,10,11,12}))</f>
        <v>12</v>
      </c>
      <c r="Q4" s="5">
        <f>COUNT(SMALL(Q$5:Q$399,{1,2,3,4,5,6,7,8,9,10,11,12}))</f>
        <v>12</v>
      </c>
      <c r="R4" s="5">
        <f>COUNT(SMALL(R$5:R$399,{1,2,3,4,5,6,7,8,9,10,11,12}))</f>
        <v>12</v>
      </c>
      <c r="S4" s="3"/>
      <c r="T4" s="5">
        <f>COUNT(SMALL(T$5:T$399,{1,2,3,4,5,6}))</f>
        <v>6</v>
      </c>
      <c r="U4" s="5">
        <f>COUNT(SMALL(U$5:U$399,{1,2,3,4,5,6}))</f>
        <v>6</v>
      </c>
      <c r="V4" s="5">
        <f>COUNT(SMALL(V$5:V$399,{1,2,3,4,5,6}))</f>
        <v>6</v>
      </c>
      <c r="W4" s="5">
        <f>COUNT(SMALL(W$5:W$399,{1,2,3,4,5,6}))</f>
        <v>6</v>
      </c>
      <c r="X4" s="5">
        <f>COUNT(SMALL(X$5:X$399,{1,2,3,4,5,6}))</f>
        <v>6</v>
      </c>
      <c r="Y4" s="5">
        <f>COUNT(SMALL(Y$5:Y$399,{1,2,3,4,5,6}))</f>
        <v>6</v>
      </c>
      <c r="Z4" s="3"/>
      <c r="AA4" s="5">
        <f>COUNT(SMALL(AA$5:AA$399,{1,2,3,4,5,6,7,8,9,10,11,12}))</f>
        <v>12</v>
      </c>
      <c r="AB4" s="5">
        <f>COUNT(SMALL(AB$5:AB$399,{1,2,3,4,5,6,7,8,9,10,11,12}))</f>
        <v>12</v>
      </c>
      <c r="AC4" s="5">
        <f>COUNT(SMALL(AC$5:AC$399,{1,2,3,4,5,6,7,8,9,10,11,12}))</f>
        <v>12</v>
      </c>
      <c r="AD4" s="5">
        <f>COUNT(SMALL(AD$5:AD$399,{1,2,3,4,5,6,7,8,9,10,11,12}))</f>
        <v>12</v>
      </c>
      <c r="AE4" s="5">
        <f>COUNT(SMALL(AE$5:AE$399,{1,2,3,4,5,6,7,8,9,10,11,12}))</f>
        <v>12</v>
      </c>
      <c r="AF4" s="5">
        <f>COUNT(SMALL(AF$5:AF$399,{1,2,3,4,5,6,7,8,9,10,11,12}))</f>
        <v>12</v>
      </c>
      <c r="AG4" s="5">
        <f>COUNT(SMALL(AG$5:AG$399,{1,2,3,4,5,6,7,8,9,10,11,12}))</f>
        <v>12</v>
      </c>
      <c r="AH4" s="5">
        <f>COUNT(SMALL(AH$5:AH$399,{1,2,3,4,5,6,7,8,9,10,11,12}))</f>
        <v>12</v>
      </c>
      <c r="AI4" s="5">
        <f>COUNT(SMALL(AI$5:AI$399,{1,2,3,4,5,6,7,8,9,10,11,12}))</f>
        <v>12</v>
      </c>
      <c r="AJ4" s="5">
        <f>COUNT(SMALL(AJ$5:AJ$399,{1,2,3,4,5,6,7,8,9,10,11,12}))</f>
        <v>12</v>
      </c>
      <c r="AK4" s="3"/>
      <c r="AL4" s="5">
        <f>COUNT(SMALL(AL$5:AL$399,{1,2,3,4,5,6}))</f>
        <v>6</v>
      </c>
      <c r="AM4" s="5">
        <f>COUNT(SMALL(AM$5:AM$399,{1,2,3,4,5,6}))</f>
        <v>6</v>
      </c>
      <c r="AN4" s="5">
        <f>COUNT(SMALL(AN$5:AN$399,{1,2,3,4,5,6}))</f>
        <v>6</v>
      </c>
      <c r="AO4" s="5">
        <f>COUNT(SMALL(AO$5:AO$399,{1,2,3,4,5,6}))</f>
        <v>6</v>
      </c>
      <c r="AP4" s="5">
        <f>COUNT(SMALL(AP$5:AP$399,{1,2,3,4,5,6}))</f>
        <v>6</v>
      </c>
      <c r="AQ4" s="5">
        <f>COUNT(SMALL(AQ$5:AQ$399,{1,2,3,4,5,6}))</f>
        <v>6</v>
      </c>
      <c r="AR4" s="5">
        <f>COUNT(SMALL(AR$5:AR$399,{1,2,3,4,5,6}))</f>
        <v>6</v>
      </c>
      <c r="AS4" s="5">
        <f>COUNT(SMALL(AS$5:AS$399,{1,2,3,4,5,6}))</f>
        <v>6</v>
      </c>
      <c r="AT4" s="5">
        <f>COUNT(SMALL(AT$5:AT$399,{1,2,3,4,5,6}))</f>
        <v>6</v>
      </c>
      <c r="AU4" s="5">
        <f>COUNT(SMALL(AU$5:AU$399,{1,2,3,4,5,6}))</f>
        <v>6</v>
      </c>
    </row>
    <row r="5" spans="1:47" ht="15" customHeight="1" x14ac:dyDescent="0.3">
      <c r="A5" s="44">
        <v>1</v>
      </c>
      <c r="B5" s="44">
        <v>1</v>
      </c>
      <c r="C5" s="44"/>
      <c r="D5" s="44"/>
      <c r="E5" s="44">
        <v>852</v>
      </c>
      <c r="F5" s="50">
        <v>2.2337962962962962E-2</v>
      </c>
      <c r="G5" s="43" t="s">
        <v>95</v>
      </c>
      <c r="H5" s="43" t="s">
        <v>317</v>
      </c>
      <c r="I5" s="44" t="s">
        <v>74</v>
      </c>
      <c r="J5" s="44" t="s">
        <v>39</v>
      </c>
      <c r="K5" s="44">
        <v>2</v>
      </c>
      <c r="L5" s="44" t="s">
        <v>36</v>
      </c>
      <c r="M5" s="6"/>
      <c r="N5" s="6"/>
      <c r="O5" s="6"/>
      <c r="P5" s="6"/>
      <c r="Q5" s="6"/>
      <c r="R5" s="6">
        <f>$B5</f>
        <v>1</v>
      </c>
      <c r="T5" s="6"/>
      <c r="U5" s="6"/>
      <c r="V5" s="6"/>
      <c r="W5" s="6"/>
      <c r="X5" s="6"/>
      <c r="Y5" s="6"/>
      <c r="AA5" s="6"/>
      <c r="AB5" s="6"/>
      <c r="AC5" s="6"/>
      <c r="AD5" s="6"/>
      <c r="AE5" s="6"/>
      <c r="AF5" s="6"/>
      <c r="AG5" s="6"/>
      <c r="AH5" s="6"/>
      <c r="AI5" s="6"/>
      <c r="AJ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ht="15" customHeight="1" x14ac:dyDescent="0.3">
      <c r="A6" s="44">
        <v>2</v>
      </c>
      <c r="B6" s="44">
        <v>2</v>
      </c>
      <c r="C6" s="44"/>
      <c r="D6" s="44"/>
      <c r="E6" s="44">
        <v>1676</v>
      </c>
      <c r="F6" s="50">
        <v>2.3229166666666669E-2</v>
      </c>
      <c r="G6" s="43" t="s">
        <v>318</v>
      </c>
      <c r="H6" s="43" t="s">
        <v>319</v>
      </c>
      <c r="I6" s="44" t="s">
        <v>74</v>
      </c>
      <c r="J6" s="44" t="s">
        <v>37</v>
      </c>
      <c r="K6" s="44">
        <v>2</v>
      </c>
      <c r="L6" s="44" t="s">
        <v>36</v>
      </c>
      <c r="M6" s="6"/>
      <c r="N6" s="6">
        <f>$B6</f>
        <v>2</v>
      </c>
      <c r="O6" s="6"/>
      <c r="P6" s="6"/>
      <c r="Q6" s="6"/>
      <c r="R6" s="6"/>
      <c r="T6" s="6"/>
      <c r="U6" s="6"/>
      <c r="V6" s="6"/>
      <c r="W6" s="6"/>
      <c r="X6" s="6"/>
      <c r="Y6" s="6"/>
      <c r="AA6" s="6"/>
      <c r="AB6" s="6"/>
      <c r="AC6" s="6"/>
      <c r="AD6" s="6"/>
      <c r="AE6" s="6"/>
      <c r="AF6" s="6"/>
      <c r="AG6" s="6"/>
      <c r="AH6" s="6"/>
      <c r="AI6" s="6"/>
      <c r="AJ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15" customHeight="1" x14ac:dyDescent="0.3">
      <c r="A7" s="44">
        <v>3</v>
      </c>
      <c r="B7" s="44">
        <v>3</v>
      </c>
      <c r="C7" s="44">
        <v>1</v>
      </c>
      <c r="D7" s="44">
        <v>1</v>
      </c>
      <c r="E7" s="44">
        <v>1625</v>
      </c>
      <c r="F7" s="50">
        <v>2.3807870370370368E-2</v>
      </c>
      <c r="G7" s="43" t="s">
        <v>387</v>
      </c>
      <c r="H7" s="43" t="s">
        <v>413</v>
      </c>
      <c r="I7" s="44" t="s">
        <v>414</v>
      </c>
      <c r="J7" s="44" t="s">
        <v>37</v>
      </c>
      <c r="K7" s="44">
        <v>2</v>
      </c>
      <c r="L7" s="44" t="s">
        <v>36</v>
      </c>
      <c r="M7" s="6"/>
      <c r="N7" s="6">
        <f>$B7</f>
        <v>3</v>
      </c>
      <c r="O7" s="6"/>
      <c r="P7" s="6"/>
      <c r="Q7" s="6"/>
      <c r="R7" s="6"/>
      <c r="T7" s="6"/>
      <c r="U7" s="6">
        <f>$D7</f>
        <v>1</v>
      </c>
      <c r="V7" s="6"/>
      <c r="W7" s="6"/>
      <c r="X7" s="6"/>
      <c r="Y7" s="6"/>
      <c r="AA7" s="6"/>
      <c r="AB7" s="6"/>
      <c r="AC7" s="6"/>
      <c r="AD7" s="6"/>
      <c r="AE7" s="6"/>
      <c r="AF7" s="6"/>
      <c r="AG7" s="6"/>
      <c r="AH7" s="6"/>
      <c r="AI7" s="6"/>
      <c r="AJ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5" customHeight="1" x14ac:dyDescent="0.3">
      <c r="A8" s="44">
        <v>4</v>
      </c>
      <c r="B8" s="44">
        <v>4</v>
      </c>
      <c r="C8" s="44"/>
      <c r="D8" s="44"/>
      <c r="E8" s="44">
        <v>841</v>
      </c>
      <c r="F8" s="50">
        <v>2.4085648148148151E-2</v>
      </c>
      <c r="G8" s="43" t="s">
        <v>320</v>
      </c>
      <c r="H8" s="43" t="s">
        <v>321</v>
      </c>
      <c r="I8" s="44" t="s">
        <v>74</v>
      </c>
      <c r="J8" s="44" t="s">
        <v>39</v>
      </c>
      <c r="K8" s="44">
        <v>2</v>
      </c>
      <c r="L8" s="44" t="s">
        <v>36</v>
      </c>
      <c r="M8" s="6"/>
      <c r="N8" s="6"/>
      <c r="O8" s="6"/>
      <c r="P8" s="6"/>
      <c r="Q8" s="6"/>
      <c r="R8" s="6">
        <f>$B8</f>
        <v>4</v>
      </c>
      <c r="T8" s="6"/>
      <c r="U8" s="6"/>
      <c r="V8" s="6"/>
      <c r="W8" s="6"/>
      <c r="X8" s="6"/>
      <c r="Y8" s="6"/>
      <c r="AA8" s="6"/>
      <c r="AB8" s="6"/>
      <c r="AC8" s="6"/>
      <c r="AD8" s="6"/>
      <c r="AE8" s="6"/>
      <c r="AF8" s="6"/>
      <c r="AG8" s="6"/>
      <c r="AH8" s="6"/>
      <c r="AI8" s="6"/>
      <c r="AJ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5" customHeight="1" x14ac:dyDescent="0.3">
      <c r="A9" s="44">
        <v>5</v>
      </c>
      <c r="B9" s="44">
        <v>5</v>
      </c>
      <c r="C9" s="44">
        <v>1</v>
      </c>
      <c r="D9" s="44">
        <v>2</v>
      </c>
      <c r="E9" s="44">
        <v>840</v>
      </c>
      <c r="F9" s="50">
        <v>2.420138888888889E-2</v>
      </c>
      <c r="G9" s="43" t="s">
        <v>415</v>
      </c>
      <c r="H9" s="43" t="s">
        <v>416</v>
      </c>
      <c r="I9" s="44" t="s">
        <v>417</v>
      </c>
      <c r="J9" s="44" t="s">
        <v>39</v>
      </c>
      <c r="K9" s="44">
        <v>2</v>
      </c>
      <c r="L9" s="44" t="s">
        <v>36</v>
      </c>
      <c r="M9" s="6"/>
      <c r="N9" s="6"/>
      <c r="O9" s="6"/>
      <c r="P9" s="6"/>
      <c r="Q9" s="6"/>
      <c r="R9" s="6">
        <f>$B9</f>
        <v>5</v>
      </c>
      <c r="T9" s="6"/>
      <c r="U9" s="6"/>
      <c r="V9" s="6"/>
      <c r="W9" s="6"/>
      <c r="X9" s="6"/>
      <c r="Y9" s="6">
        <f>$D9</f>
        <v>2</v>
      </c>
      <c r="AA9" s="6"/>
      <c r="AB9" s="6"/>
      <c r="AC9" s="6"/>
      <c r="AD9" s="6"/>
      <c r="AE9" s="6"/>
      <c r="AF9" s="6"/>
      <c r="AG9" s="6"/>
      <c r="AH9" s="6"/>
      <c r="AI9" s="6"/>
      <c r="AJ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5" customHeight="1" x14ac:dyDescent="0.3">
      <c r="A10" s="44">
        <v>6</v>
      </c>
      <c r="B10" s="44">
        <v>6</v>
      </c>
      <c r="C10" s="44"/>
      <c r="D10" s="44"/>
      <c r="E10" s="44">
        <v>1387</v>
      </c>
      <c r="F10" s="50">
        <v>2.4363425925925927E-2</v>
      </c>
      <c r="G10" s="43" t="s">
        <v>322</v>
      </c>
      <c r="H10" s="43" t="s">
        <v>323</v>
      </c>
      <c r="I10" s="44" t="s">
        <v>74</v>
      </c>
      <c r="J10" s="44" t="s">
        <v>30</v>
      </c>
      <c r="K10" s="44">
        <v>2</v>
      </c>
      <c r="L10" s="44" t="s">
        <v>36</v>
      </c>
      <c r="M10" s="6">
        <f>$B10</f>
        <v>6</v>
      </c>
      <c r="N10" s="6"/>
      <c r="O10" s="6"/>
      <c r="P10" s="6"/>
      <c r="Q10" s="6"/>
      <c r="R10" s="6"/>
      <c r="T10" s="6"/>
      <c r="U10" s="6"/>
      <c r="V10" s="6"/>
      <c r="W10" s="6"/>
      <c r="X10" s="6"/>
      <c r="Y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5" customHeight="1" x14ac:dyDescent="0.3">
      <c r="A11" s="44">
        <v>7</v>
      </c>
      <c r="B11" s="44">
        <v>7</v>
      </c>
      <c r="C11" s="44"/>
      <c r="D11" s="44"/>
      <c r="E11" s="44">
        <v>1541</v>
      </c>
      <c r="F11" s="50">
        <v>2.4421296296296295E-2</v>
      </c>
      <c r="G11" s="43" t="s">
        <v>324</v>
      </c>
      <c r="H11" s="43" t="s">
        <v>325</v>
      </c>
      <c r="I11" s="44" t="s">
        <v>74</v>
      </c>
      <c r="J11" s="44" t="s">
        <v>23</v>
      </c>
      <c r="K11" s="44">
        <v>2</v>
      </c>
      <c r="L11" s="44" t="s">
        <v>36</v>
      </c>
      <c r="M11" s="6"/>
      <c r="N11" s="6"/>
      <c r="O11" s="6"/>
      <c r="P11" s="6">
        <f>$B11</f>
        <v>7</v>
      </c>
      <c r="Q11" s="6"/>
      <c r="R11" s="6"/>
      <c r="T11" s="6"/>
      <c r="U11" s="6"/>
      <c r="V11" s="6"/>
      <c r="W11" s="6"/>
      <c r="X11" s="6"/>
      <c r="Y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5" customHeight="1" x14ac:dyDescent="0.3">
      <c r="A12" s="44">
        <v>8</v>
      </c>
      <c r="B12" s="44">
        <v>8</v>
      </c>
      <c r="C12" s="44"/>
      <c r="D12" s="44"/>
      <c r="E12" s="44">
        <v>1627</v>
      </c>
      <c r="F12" s="50">
        <v>2.4456018518518519E-2</v>
      </c>
      <c r="G12" s="43" t="s">
        <v>326</v>
      </c>
      <c r="H12" s="43" t="s">
        <v>130</v>
      </c>
      <c r="I12" s="44" t="s">
        <v>74</v>
      </c>
      <c r="J12" s="44" t="s">
        <v>37</v>
      </c>
      <c r="K12" s="44">
        <v>2</v>
      </c>
      <c r="L12" s="44" t="s">
        <v>36</v>
      </c>
      <c r="M12" s="6"/>
      <c r="N12" s="6">
        <f>$B12</f>
        <v>8</v>
      </c>
      <c r="O12" s="6"/>
      <c r="P12" s="6"/>
      <c r="Q12" s="6"/>
      <c r="R12" s="6"/>
      <c r="T12" s="6"/>
      <c r="U12" s="6"/>
      <c r="V12" s="6"/>
      <c r="W12" s="6"/>
      <c r="X12" s="6"/>
      <c r="Y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5" customHeight="1" x14ac:dyDescent="0.3">
      <c r="A13" s="44">
        <v>9</v>
      </c>
      <c r="B13" s="44">
        <v>9</v>
      </c>
      <c r="C13" s="44"/>
      <c r="D13" s="44"/>
      <c r="E13" s="44">
        <v>1144</v>
      </c>
      <c r="F13" s="50">
        <v>2.4490740740740743E-2</v>
      </c>
      <c r="G13" s="43" t="s">
        <v>327</v>
      </c>
      <c r="H13" s="43" t="s">
        <v>328</v>
      </c>
      <c r="I13" s="44" t="s">
        <v>74</v>
      </c>
      <c r="J13" s="44" t="s">
        <v>32</v>
      </c>
      <c r="K13" s="44">
        <v>2</v>
      </c>
      <c r="L13" s="44" t="s">
        <v>36</v>
      </c>
      <c r="M13" s="6"/>
      <c r="N13" s="6"/>
      <c r="O13" s="6"/>
      <c r="P13" s="6"/>
      <c r="Q13" s="6">
        <f>$B13</f>
        <v>9</v>
      </c>
      <c r="R13" s="6"/>
      <c r="T13" s="6"/>
      <c r="U13" s="6"/>
      <c r="V13" s="6"/>
      <c r="W13" s="6"/>
      <c r="X13" s="6"/>
      <c r="Y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5" customHeight="1" x14ac:dyDescent="0.3">
      <c r="A14" s="44">
        <v>10</v>
      </c>
      <c r="B14" s="44">
        <v>10</v>
      </c>
      <c r="C14" s="44"/>
      <c r="D14" s="44"/>
      <c r="E14" s="44">
        <v>1389</v>
      </c>
      <c r="F14" s="50">
        <v>2.4525462962962964E-2</v>
      </c>
      <c r="G14" s="43" t="s">
        <v>329</v>
      </c>
      <c r="H14" s="43" t="s">
        <v>330</v>
      </c>
      <c r="I14" s="44" t="s">
        <v>74</v>
      </c>
      <c r="J14" s="44" t="s">
        <v>30</v>
      </c>
      <c r="K14" s="44">
        <v>2</v>
      </c>
      <c r="L14" s="44" t="s">
        <v>36</v>
      </c>
      <c r="M14" s="6">
        <f>$B14</f>
        <v>10</v>
      </c>
      <c r="N14" s="6"/>
      <c r="O14" s="6"/>
      <c r="P14" s="6"/>
      <c r="Q14" s="6"/>
      <c r="R14" s="6"/>
      <c r="T14" s="6"/>
      <c r="U14" s="6"/>
      <c r="V14" s="6"/>
      <c r="W14" s="6"/>
      <c r="X14" s="6"/>
      <c r="Y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5" customHeight="1" x14ac:dyDescent="0.3">
      <c r="A15" s="44">
        <v>11</v>
      </c>
      <c r="B15" s="44">
        <v>11</v>
      </c>
      <c r="C15" s="44"/>
      <c r="D15" s="44"/>
      <c r="E15" s="44">
        <v>664</v>
      </c>
      <c r="F15" s="50">
        <v>2.4594907407407406E-2</v>
      </c>
      <c r="G15" s="43" t="s">
        <v>331</v>
      </c>
      <c r="H15" s="43" t="s">
        <v>332</v>
      </c>
      <c r="I15" s="44" t="s">
        <v>74</v>
      </c>
      <c r="J15" s="44" t="s">
        <v>40</v>
      </c>
      <c r="K15" s="44">
        <v>2</v>
      </c>
      <c r="L15" s="44" t="s">
        <v>36</v>
      </c>
      <c r="M15" s="6"/>
      <c r="N15" s="6"/>
      <c r="O15" s="6">
        <f>$B15</f>
        <v>11</v>
      </c>
      <c r="P15" s="6"/>
      <c r="Q15" s="6"/>
      <c r="R15" s="6"/>
      <c r="T15" s="6"/>
      <c r="U15" s="6"/>
      <c r="V15" s="6"/>
      <c r="W15" s="6"/>
      <c r="X15" s="6"/>
      <c r="Y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5" customHeight="1" x14ac:dyDescent="0.3">
      <c r="A16" s="44">
        <v>12</v>
      </c>
      <c r="B16" s="44">
        <v>1</v>
      </c>
      <c r="C16" s="44"/>
      <c r="D16" s="44"/>
      <c r="E16" s="44">
        <v>1806</v>
      </c>
      <c r="F16" s="50">
        <v>2.4745370370370372E-2</v>
      </c>
      <c r="G16" s="43" t="s">
        <v>358</v>
      </c>
      <c r="H16" s="43" t="s">
        <v>787</v>
      </c>
      <c r="I16" s="44" t="s">
        <v>74</v>
      </c>
      <c r="J16" s="44" t="s">
        <v>27</v>
      </c>
      <c r="K16" s="44">
        <v>3</v>
      </c>
      <c r="L16" s="44" t="s">
        <v>36</v>
      </c>
      <c r="M16" s="6"/>
      <c r="N16" s="6"/>
      <c r="O16" s="6"/>
      <c r="P16" s="6"/>
      <c r="Q16" s="6"/>
      <c r="R16" s="6"/>
      <c r="T16" s="6"/>
      <c r="U16" s="6"/>
      <c r="V16" s="6"/>
      <c r="W16" s="6"/>
      <c r="X16" s="6"/>
      <c r="Y16" s="6"/>
      <c r="AA16" s="6"/>
      <c r="AB16" s="6"/>
      <c r="AC16" s="6"/>
      <c r="AD16" s="6"/>
      <c r="AE16" s="6"/>
      <c r="AF16" s="6"/>
      <c r="AG16" s="6"/>
      <c r="AH16" s="6"/>
      <c r="AI16" s="6"/>
      <c r="AJ16" s="6">
        <f>$B16</f>
        <v>1</v>
      </c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5" customHeight="1" x14ac:dyDescent="0.3">
      <c r="A17" s="44">
        <v>13</v>
      </c>
      <c r="B17" s="44">
        <v>12</v>
      </c>
      <c r="C17" s="44"/>
      <c r="D17" s="44"/>
      <c r="E17" s="44">
        <v>869</v>
      </c>
      <c r="F17" s="50">
        <v>2.4849537037037035E-2</v>
      </c>
      <c r="G17" s="43" t="s">
        <v>333</v>
      </c>
      <c r="H17" s="43" t="s">
        <v>334</v>
      </c>
      <c r="I17" s="44" t="s">
        <v>74</v>
      </c>
      <c r="J17" s="44" t="s">
        <v>39</v>
      </c>
      <c r="K17" s="44">
        <v>2</v>
      </c>
      <c r="L17" s="44" t="s">
        <v>36</v>
      </c>
      <c r="M17" s="6"/>
      <c r="N17" s="6"/>
      <c r="O17" s="6"/>
      <c r="P17" s="6"/>
      <c r="Q17" s="6"/>
      <c r="R17" s="6">
        <f>$B17</f>
        <v>12</v>
      </c>
      <c r="T17" s="6"/>
      <c r="U17" s="6"/>
      <c r="V17" s="6"/>
      <c r="W17" s="6"/>
      <c r="X17" s="6"/>
      <c r="Y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5" customHeight="1" x14ac:dyDescent="0.3">
      <c r="A18" s="44">
        <v>14</v>
      </c>
      <c r="B18" s="44">
        <v>13</v>
      </c>
      <c r="C18" s="44"/>
      <c r="D18" s="44"/>
      <c r="E18" s="44">
        <v>1124</v>
      </c>
      <c r="F18" s="50">
        <v>2.4849537037037035E-2</v>
      </c>
      <c r="G18" s="43" t="s">
        <v>335</v>
      </c>
      <c r="H18" s="43" t="s">
        <v>336</v>
      </c>
      <c r="I18" s="44" t="s">
        <v>74</v>
      </c>
      <c r="J18" s="44" t="s">
        <v>32</v>
      </c>
      <c r="K18" s="44">
        <v>2</v>
      </c>
      <c r="L18" s="44" t="s">
        <v>36</v>
      </c>
      <c r="M18" s="6"/>
      <c r="N18" s="6"/>
      <c r="O18" s="6"/>
      <c r="P18" s="6"/>
      <c r="Q18" s="6">
        <f>$B18</f>
        <v>13</v>
      </c>
      <c r="R18" s="6"/>
      <c r="T18" s="6"/>
      <c r="U18" s="6"/>
      <c r="V18" s="6"/>
      <c r="W18" s="6"/>
      <c r="X18" s="6"/>
      <c r="Y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5" customHeight="1" x14ac:dyDescent="0.3">
      <c r="A19" s="44">
        <v>15</v>
      </c>
      <c r="B19" s="44">
        <v>2</v>
      </c>
      <c r="C19" s="44">
        <v>1</v>
      </c>
      <c r="D19" s="44">
        <v>1</v>
      </c>
      <c r="E19" s="44">
        <v>1947</v>
      </c>
      <c r="F19" s="50">
        <v>2.4965277777777777E-2</v>
      </c>
      <c r="G19" s="43" t="s">
        <v>838</v>
      </c>
      <c r="H19" s="43" t="s">
        <v>839</v>
      </c>
      <c r="I19" s="44" t="s">
        <v>414</v>
      </c>
      <c r="J19" s="44" t="s">
        <v>19</v>
      </c>
      <c r="K19" s="44">
        <v>3</v>
      </c>
      <c r="L19" s="44" t="s">
        <v>36</v>
      </c>
      <c r="M19" s="6"/>
      <c r="N19" s="6"/>
      <c r="O19" s="6"/>
      <c r="P19" s="6"/>
      <c r="Q19" s="6"/>
      <c r="R19" s="6"/>
      <c r="T19" s="6"/>
      <c r="U19" s="6"/>
      <c r="V19" s="6"/>
      <c r="W19" s="6"/>
      <c r="X19" s="6"/>
      <c r="Y19" s="6"/>
      <c r="AA19" s="6"/>
      <c r="AB19" s="6"/>
      <c r="AC19" s="6"/>
      <c r="AD19" s="6"/>
      <c r="AE19" s="6"/>
      <c r="AF19" s="6">
        <f>$B19</f>
        <v>2</v>
      </c>
      <c r="AG19" s="6"/>
      <c r="AH19" s="6"/>
      <c r="AI19" s="6"/>
      <c r="AJ19" s="6"/>
      <c r="AL19" s="6"/>
      <c r="AM19" s="6"/>
      <c r="AN19" s="6"/>
      <c r="AO19" s="6"/>
      <c r="AP19" s="6"/>
      <c r="AQ19" s="6">
        <f>$D19</f>
        <v>1</v>
      </c>
      <c r="AR19" s="6"/>
      <c r="AS19" s="6"/>
      <c r="AT19" s="6"/>
      <c r="AU19" s="6"/>
    </row>
    <row r="20" spans="1:47" ht="15" customHeight="1" x14ac:dyDescent="0.3">
      <c r="A20" s="44">
        <v>16</v>
      </c>
      <c r="B20" s="44">
        <v>3</v>
      </c>
      <c r="C20" s="44"/>
      <c r="D20" s="44"/>
      <c r="E20" s="44">
        <v>1789</v>
      </c>
      <c r="F20" s="50">
        <v>2.5046296296296296E-2</v>
      </c>
      <c r="G20" s="43" t="s">
        <v>788</v>
      </c>
      <c r="H20" s="43" t="s">
        <v>789</v>
      </c>
      <c r="I20" s="44" t="s">
        <v>74</v>
      </c>
      <c r="J20" s="44" t="s">
        <v>27</v>
      </c>
      <c r="K20" s="44">
        <v>3</v>
      </c>
      <c r="L20" s="44" t="s">
        <v>36</v>
      </c>
      <c r="M20" s="6"/>
      <c r="N20" s="6"/>
      <c r="O20" s="6"/>
      <c r="P20" s="6"/>
      <c r="Q20" s="6"/>
      <c r="R20" s="6"/>
      <c r="T20" s="6"/>
      <c r="U20" s="6"/>
      <c r="V20" s="6"/>
      <c r="W20" s="6"/>
      <c r="X20" s="6"/>
      <c r="Y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>$B20</f>
        <v>3</v>
      </c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" customHeight="1" x14ac:dyDescent="0.3">
      <c r="A21" s="44">
        <v>17</v>
      </c>
      <c r="B21" s="44">
        <v>4</v>
      </c>
      <c r="C21" s="44"/>
      <c r="D21" s="44"/>
      <c r="E21" s="44">
        <v>1443</v>
      </c>
      <c r="F21" s="50">
        <v>2.5069444444444443E-2</v>
      </c>
      <c r="G21" s="43" t="s">
        <v>444</v>
      </c>
      <c r="H21" s="43" t="s">
        <v>790</v>
      </c>
      <c r="I21" s="44" t="s">
        <v>74</v>
      </c>
      <c r="J21" s="44" t="s">
        <v>34</v>
      </c>
      <c r="K21" s="44">
        <v>3</v>
      </c>
      <c r="L21" s="44" t="s">
        <v>36</v>
      </c>
      <c r="M21" s="6"/>
      <c r="N21" s="6"/>
      <c r="O21" s="6"/>
      <c r="P21" s="6"/>
      <c r="Q21" s="6"/>
      <c r="R21" s="6"/>
      <c r="T21" s="6"/>
      <c r="U21" s="6"/>
      <c r="V21" s="6"/>
      <c r="W21" s="6"/>
      <c r="X21" s="6"/>
      <c r="Y21" s="6"/>
      <c r="AA21" s="6"/>
      <c r="AB21" s="6"/>
      <c r="AC21" s="6"/>
      <c r="AD21" s="6"/>
      <c r="AE21" s="6"/>
      <c r="AF21" s="6"/>
      <c r="AG21" s="6"/>
      <c r="AH21" s="6">
        <f>$B21</f>
        <v>4</v>
      </c>
      <c r="AI21" s="6"/>
      <c r="AJ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" customHeight="1" x14ac:dyDescent="0.3">
      <c r="A22" s="44">
        <v>18</v>
      </c>
      <c r="B22" s="44">
        <v>14</v>
      </c>
      <c r="C22" s="44"/>
      <c r="D22" s="44"/>
      <c r="E22" s="44">
        <v>820</v>
      </c>
      <c r="F22" s="50">
        <v>2.5185185185185185E-2</v>
      </c>
      <c r="G22" s="43" t="s">
        <v>337</v>
      </c>
      <c r="H22" s="43" t="s">
        <v>338</v>
      </c>
      <c r="I22" s="44" t="s">
        <v>74</v>
      </c>
      <c r="J22" s="44" t="s">
        <v>39</v>
      </c>
      <c r="K22" s="44">
        <v>2</v>
      </c>
      <c r="L22" s="44" t="s">
        <v>36</v>
      </c>
      <c r="M22" s="6"/>
      <c r="N22" s="6"/>
      <c r="O22" s="6"/>
      <c r="P22" s="6"/>
      <c r="Q22" s="6"/>
      <c r="R22" s="6">
        <f>$B22</f>
        <v>14</v>
      </c>
      <c r="T22" s="6"/>
      <c r="U22" s="6"/>
      <c r="V22" s="6"/>
      <c r="W22" s="6"/>
      <c r="X22" s="6"/>
      <c r="Y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" customHeight="1" x14ac:dyDescent="0.3">
      <c r="A23" s="44">
        <v>19</v>
      </c>
      <c r="B23" s="44">
        <v>15</v>
      </c>
      <c r="C23" s="44"/>
      <c r="D23" s="44"/>
      <c r="E23" s="44">
        <v>731</v>
      </c>
      <c r="F23" s="50">
        <v>2.523148148148148E-2</v>
      </c>
      <c r="G23" s="43" t="s">
        <v>339</v>
      </c>
      <c r="H23" s="43" t="s">
        <v>340</v>
      </c>
      <c r="I23" s="44" t="s">
        <v>74</v>
      </c>
      <c r="J23" s="44" t="s">
        <v>40</v>
      </c>
      <c r="K23" s="44">
        <v>2</v>
      </c>
      <c r="L23" s="44" t="s">
        <v>36</v>
      </c>
      <c r="M23" s="6"/>
      <c r="N23" s="6"/>
      <c r="O23" s="6">
        <f>$B23</f>
        <v>15</v>
      </c>
      <c r="P23" s="6"/>
      <c r="Q23" s="6"/>
      <c r="R23" s="6"/>
      <c r="T23" s="6"/>
      <c r="U23" s="6"/>
      <c r="V23" s="6"/>
      <c r="W23" s="6"/>
      <c r="X23" s="6"/>
      <c r="Y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" customHeight="1" x14ac:dyDescent="0.3">
      <c r="A24" s="44">
        <v>20</v>
      </c>
      <c r="B24" s="44">
        <v>16</v>
      </c>
      <c r="C24" s="44">
        <v>2</v>
      </c>
      <c r="D24" s="44">
        <v>3</v>
      </c>
      <c r="E24" s="44">
        <v>1645</v>
      </c>
      <c r="F24" s="50">
        <v>2.5243055555555557E-2</v>
      </c>
      <c r="G24" s="43" t="s">
        <v>331</v>
      </c>
      <c r="H24" s="43" t="s">
        <v>418</v>
      </c>
      <c r="I24" s="44" t="s">
        <v>414</v>
      </c>
      <c r="J24" s="44" t="s">
        <v>37</v>
      </c>
      <c r="K24" s="44">
        <v>2</v>
      </c>
      <c r="L24" s="44" t="s">
        <v>36</v>
      </c>
      <c r="M24" s="6"/>
      <c r="N24" s="6">
        <f>$B24</f>
        <v>16</v>
      </c>
      <c r="O24" s="6"/>
      <c r="P24" s="6"/>
      <c r="Q24" s="6"/>
      <c r="R24" s="6"/>
      <c r="T24" s="6"/>
      <c r="U24" s="6">
        <f>$D24</f>
        <v>3</v>
      </c>
      <c r="V24" s="6"/>
      <c r="W24" s="6"/>
      <c r="X24" s="6"/>
      <c r="Y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" customHeight="1" x14ac:dyDescent="0.3">
      <c r="A25" s="44">
        <v>21</v>
      </c>
      <c r="B25" s="44">
        <v>17</v>
      </c>
      <c r="C25" s="44"/>
      <c r="D25" s="44"/>
      <c r="E25" s="44">
        <v>1624</v>
      </c>
      <c r="F25" s="50">
        <v>2.5289351851851851E-2</v>
      </c>
      <c r="G25" s="43" t="s">
        <v>341</v>
      </c>
      <c r="H25" s="43" t="s">
        <v>342</v>
      </c>
      <c r="I25" s="44" t="s">
        <v>74</v>
      </c>
      <c r="J25" s="44" t="s">
        <v>37</v>
      </c>
      <c r="K25" s="44">
        <v>2</v>
      </c>
      <c r="L25" s="44" t="s">
        <v>36</v>
      </c>
      <c r="M25" s="6"/>
      <c r="N25" s="6">
        <f>$B25</f>
        <v>17</v>
      </c>
      <c r="O25" s="6"/>
      <c r="P25" s="6"/>
      <c r="Q25" s="6"/>
      <c r="R25" s="6"/>
      <c r="T25" s="6"/>
      <c r="U25" s="6"/>
      <c r="V25" s="6"/>
      <c r="W25" s="6"/>
      <c r="X25" s="6"/>
      <c r="Y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" customHeight="1" x14ac:dyDescent="0.3">
      <c r="A26" s="44">
        <v>22</v>
      </c>
      <c r="B26" s="44">
        <v>18</v>
      </c>
      <c r="C26" s="44"/>
      <c r="D26" s="44"/>
      <c r="E26" s="44">
        <v>1130</v>
      </c>
      <c r="F26" s="50">
        <v>2.5324074074074072E-2</v>
      </c>
      <c r="G26" s="43" t="s">
        <v>343</v>
      </c>
      <c r="H26" s="43" t="s">
        <v>103</v>
      </c>
      <c r="I26" s="44" t="s">
        <v>74</v>
      </c>
      <c r="J26" s="44" t="s">
        <v>32</v>
      </c>
      <c r="K26" s="44">
        <v>2</v>
      </c>
      <c r="L26" s="44" t="s">
        <v>36</v>
      </c>
      <c r="M26" s="6"/>
      <c r="N26" s="6"/>
      <c r="O26" s="6"/>
      <c r="P26" s="6"/>
      <c r="Q26" s="6">
        <f>$B26</f>
        <v>18</v>
      </c>
      <c r="R26" s="6"/>
      <c r="T26" s="6"/>
      <c r="U26" s="6"/>
      <c r="V26" s="6"/>
      <c r="W26" s="6"/>
      <c r="X26" s="6"/>
      <c r="Y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3">
      <c r="A27" s="44">
        <v>23</v>
      </c>
      <c r="B27" s="44">
        <v>19</v>
      </c>
      <c r="C27" s="44"/>
      <c r="D27" s="44"/>
      <c r="E27" s="44">
        <v>871</v>
      </c>
      <c r="F27" s="50">
        <v>2.5358796296296296E-2</v>
      </c>
      <c r="G27" s="43" t="s">
        <v>344</v>
      </c>
      <c r="H27" s="43" t="s">
        <v>345</v>
      </c>
      <c r="I27" s="44" t="s">
        <v>74</v>
      </c>
      <c r="J27" s="44" t="s">
        <v>39</v>
      </c>
      <c r="K27" s="44">
        <v>2</v>
      </c>
      <c r="L27" s="44" t="s">
        <v>36</v>
      </c>
      <c r="M27" s="6"/>
      <c r="N27" s="6"/>
      <c r="O27" s="6"/>
      <c r="P27" s="6"/>
      <c r="Q27" s="6"/>
      <c r="R27" s="6">
        <f>$B27</f>
        <v>19</v>
      </c>
      <c r="T27" s="6"/>
      <c r="U27" s="6"/>
      <c r="V27" s="6"/>
      <c r="W27" s="6"/>
      <c r="X27" s="6"/>
      <c r="Y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" customHeight="1" x14ac:dyDescent="0.3">
      <c r="A28" s="44">
        <v>24</v>
      </c>
      <c r="B28" s="44">
        <v>20</v>
      </c>
      <c r="C28" s="44"/>
      <c r="D28" s="44"/>
      <c r="E28" s="44">
        <v>765</v>
      </c>
      <c r="F28" s="50">
        <v>2.5358796296296296E-2</v>
      </c>
      <c r="G28" s="43" t="s">
        <v>346</v>
      </c>
      <c r="H28" s="43" t="s">
        <v>347</v>
      </c>
      <c r="I28" s="44" t="s">
        <v>74</v>
      </c>
      <c r="J28" s="44" t="s">
        <v>40</v>
      </c>
      <c r="K28" s="44">
        <v>2</v>
      </c>
      <c r="L28" s="44" t="s">
        <v>36</v>
      </c>
      <c r="M28" s="6"/>
      <c r="N28" s="6"/>
      <c r="O28" s="6">
        <f>$B28</f>
        <v>20</v>
      </c>
      <c r="P28" s="6"/>
      <c r="Q28" s="6"/>
      <c r="R28" s="6"/>
      <c r="T28" s="6"/>
      <c r="U28" s="6"/>
      <c r="V28" s="6"/>
      <c r="W28" s="6"/>
      <c r="X28" s="6"/>
      <c r="Y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" customHeight="1" x14ac:dyDescent="0.3">
      <c r="A29" s="44">
        <v>25</v>
      </c>
      <c r="B29" s="44">
        <v>21</v>
      </c>
      <c r="C29" s="44">
        <v>3</v>
      </c>
      <c r="D29" s="44">
        <v>4</v>
      </c>
      <c r="E29" s="44">
        <v>856</v>
      </c>
      <c r="F29" s="50">
        <v>2.537037037037037E-2</v>
      </c>
      <c r="G29" s="43" t="s">
        <v>419</v>
      </c>
      <c r="H29" s="43" t="s">
        <v>420</v>
      </c>
      <c r="I29" s="44" t="s">
        <v>414</v>
      </c>
      <c r="J29" s="44" t="s">
        <v>39</v>
      </c>
      <c r="K29" s="44">
        <v>2</v>
      </c>
      <c r="L29" s="44" t="s">
        <v>36</v>
      </c>
      <c r="M29" s="6"/>
      <c r="N29" s="6"/>
      <c r="O29" s="6"/>
      <c r="P29" s="6"/>
      <c r="Q29" s="6"/>
      <c r="R29" s="6">
        <f>$B29</f>
        <v>21</v>
      </c>
      <c r="T29" s="6"/>
      <c r="U29" s="6"/>
      <c r="V29" s="6"/>
      <c r="W29" s="6"/>
      <c r="X29" s="6"/>
      <c r="Y29" s="6">
        <f>$D29</f>
        <v>4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" customHeight="1" x14ac:dyDescent="0.3">
      <c r="A30" s="44">
        <v>26</v>
      </c>
      <c r="B30" s="44">
        <v>5</v>
      </c>
      <c r="C30" s="44"/>
      <c r="D30" s="44"/>
      <c r="E30" s="44">
        <v>1790</v>
      </c>
      <c r="F30" s="50">
        <v>2.5486111111111109E-2</v>
      </c>
      <c r="G30" s="43" t="s">
        <v>327</v>
      </c>
      <c r="H30" s="43" t="s">
        <v>574</v>
      </c>
      <c r="I30" s="44" t="s">
        <v>74</v>
      </c>
      <c r="J30" s="44" t="s">
        <v>27</v>
      </c>
      <c r="K30" s="44">
        <v>3</v>
      </c>
      <c r="L30" s="44" t="s">
        <v>36</v>
      </c>
      <c r="M30" s="6"/>
      <c r="N30" s="6"/>
      <c r="O30" s="6"/>
      <c r="P30" s="6"/>
      <c r="Q30" s="6"/>
      <c r="R30" s="6"/>
      <c r="T30" s="6"/>
      <c r="U30" s="6"/>
      <c r="V30" s="6"/>
      <c r="W30" s="6"/>
      <c r="X30" s="6"/>
      <c r="Y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>$B30</f>
        <v>5</v>
      </c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" customHeight="1" x14ac:dyDescent="0.3">
      <c r="A31" s="44">
        <v>27</v>
      </c>
      <c r="B31" s="44">
        <v>22</v>
      </c>
      <c r="C31" s="44">
        <v>4</v>
      </c>
      <c r="D31" s="44">
        <v>5</v>
      </c>
      <c r="E31" s="44">
        <v>848</v>
      </c>
      <c r="F31" s="50">
        <v>2.5497685185185186E-2</v>
      </c>
      <c r="G31" s="43" t="s">
        <v>363</v>
      </c>
      <c r="H31" s="43" t="s">
        <v>253</v>
      </c>
      <c r="I31" s="44" t="s">
        <v>414</v>
      </c>
      <c r="J31" s="44" t="s">
        <v>39</v>
      </c>
      <c r="K31" s="44">
        <v>2</v>
      </c>
      <c r="L31" s="44" t="s">
        <v>36</v>
      </c>
      <c r="M31" s="6"/>
      <c r="N31" s="6"/>
      <c r="O31" s="6"/>
      <c r="P31" s="6"/>
      <c r="Q31" s="6"/>
      <c r="R31" s="6">
        <f>$B31</f>
        <v>22</v>
      </c>
      <c r="T31" s="6"/>
      <c r="U31" s="6"/>
      <c r="V31" s="6"/>
      <c r="W31" s="6"/>
      <c r="X31" s="6"/>
      <c r="Y31" s="6">
        <f>$D31</f>
        <v>5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" customHeight="1" x14ac:dyDescent="0.3">
      <c r="A32" s="44">
        <v>28</v>
      </c>
      <c r="B32" s="44">
        <v>23</v>
      </c>
      <c r="C32" s="44"/>
      <c r="D32" s="44"/>
      <c r="E32" s="44">
        <v>875</v>
      </c>
      <c r="F32" s="50">
        <v>2.5520833333333333E-2</v>
      </c>
      <c r="G32" s="43" t="s">
        <v>348</v>
      </c>
      <c r="H32" s="43" t="s">
        <v>349</v>
      </c>
      <c r="I32" s="44" t="s">
        <v>74</v>
      </c>
      <c r="J32" s="44" t="s">
        <v>39</v>
      </c>
      <c r="K32" s="44">
        <v>2</v>
      </c>
      <c r="L32" s="44" t="s">
        <v>36</v>
      </c>
      <c r="M32" s="6"/>
      <c r="N32" s="6"/>
      <c r="O32" s="6"/>
      <c r="P32" s="6"/>
      <c r="Q32" s="6"/>
      <c r="R32" s="6">
        <f>$B32</f>
        <v>23</v>
      </c>
      <c r="T32" s="6"/>
      <c r="U32" s="6"/>
      <c r="V32" s="6"/>
      <c r="W32" s="6"/>
      <c r="X32" s="6"/>
      <c r="Y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" customHeight="1" x14ac:dyDescent="0.3">
      <c r="A33" s="44">
        <v>29</v>
      </c>
      <c r="B33" s="44">
        <v>24</v>
      </c>
      <c r="C33" s="44">
        <v>1</v>
      </c>
      <c r="D33" s="44"/>
      <c r="E33" s="44">
        <v>1391</v>
      </c>
      <c r="F33" s="50">
        <v>2.5520833333333333E-2</v>
      </c>
      <c r="G33" s="43" t="s">
        <v>375</v>
      </c>
      <c r="H33" s="43" t="s">
        <v>294</v>
      </c>
      <c r="I33" s="44" t="s">
        <v>412</v>
      </c>
      <c r="J33" s="44" t="s">
        <v>30</v>
      </c>
      <c r="K33" s="44">
        <v>2</v>
      </c>
      <c r="L33" s="44" t="s">
        <v>36</v>
      </c>
      <c r="M33" s="6">
        <f>$B33</f>
        <v>24</v>
      </c>
      <c r="N33" s="6"/>
      <c r="O33" s="6"/>
      <c r="P33" s="6"/>
      <c r="Q33" s="6"/>
      <c r="R33" s="6"/>
      <c r="T33" s="6"/>
      <c r="U33" s="6"/>
      <c r="V33" s="6"/>
      <c r="W33" s="6"/>
      <c r="X33" s="6"/>
      <c r="Y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" customHeight="1" x14ac:dyDescent="0.3">
      <c r="A34" s="44">
        <v>30</v>
      </c>
      <c r="B34" s="44">
        <v>25</v>
      </c>
      <c r="C34" s="44"/>
      <c r="D34" s="44"/>
      <c r="E34" s="44">
        <v>1125</v>
      </c>
      <c r="F34" s="50">
        <v>2.5578703703703704E-2</v>
      </c>
      <c r="G34" s="43" t="s">
        <v>339</v>
      </c>
      <c r="H34" s="43" t="s">
        <v>350</v>
      </c>
      <c r="I34" s="44" t="s">
        <v>74</v>
      </c>
      <c r="J34" s="44" t="s">
        <v>32</v>
      </c>
      <c r="K34" s="44">
        <v>2</v>
      </c>
      <c r="L34" s="44" t="s">
        <v>36</v>
      </c>
      <c r="M34" s="6"/>
      <c r="N34" s="6"/>
      <c r="O34" s="6"/>
      <c r="P34" s="6"/>
      <c r="Q34" s="6">
        <f>$B34</f>
        <v>25</v>
      </c>
      <c r="R34" s="6"/>
      <c r="T34" s="6"/>
      <c r="U34" s="6"/>
      <c r="V34" s="6"/>
      <c r="W34" s="6"/>
      <c r="X34" s="6"/>
      <c r="Y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5" customHeight="1" x14ac:dyDescent="0.3">
      <c r="A35" s="44">
        <v>31</v>
      </c>
      <c r="B35" s="44">
        <v>6</v>
      </c>
      <c r="C35" s="44">
        <v>1</v>
      </c>
      <c r="D35" s="44">
        <v>2</v>
      </c>
      <c r="E35" s="44">
        <v>1473</v>
      </c>
      <c r="F35" s="50">
        <v>2.5590277777777778E-2</v>
      </c>
      <c r="G35" s="43" t="s">
        <v>533</v>
      </c>
      <c r="H35" s="43" t="s">
        <v>840</v>
      </c>
      <c r="I35" s="44" t="s">
        <v>417</v>
      </c>
      <c r="J35" s="44" t="s">
        <v>34</v>
      </c>
      <c r="K35" s="44">
        <v>3</v>
      </c>
      <c r="L35" s="44" t="s">
        <v>36</v>
      </c>
      <c r="M35" s="6"/>
      <c r="N35" s="6"/>
      <c r="O35" s="6"/>
      <c r="P35" s="6"/>
      <c r="Q35" s="6"/>
      <c r="R35" s="6"/>
      <c r="T35" s="6"/>
      <c r="U35" s="6"/>
      <c r="V35" s="6"/>
      <c r="W35" s="6"/>
      <c r="X35" s="6"/>
      <c r="Y35" s="6"/>
      <c r="AA35" s="6"/>
      <c r="AB35" s="6"/>
      <c r="AC35" s="6"/>
      <c r="AD35" s="6"/>
      <c r="AE35" s="6"/>
      <c r="AF35" s="6"/>
      <c r="AG35" s="6"/>
      <c r="AH35" s="6">
        <f>$B35</f>
        <v>6</v>
      </c>
      <c r="AI35" s="6"/>
      <c r="AJ35" s="6"/>
      <c r="AL35" s="6"/>
      <c r="AM35" s="6"/>
      <c r="AN35" s="6"/>
      <c r="AO35" s="6"/>
      <c r="AP35" s="6"/>
      <c r="AQ35" s="6"/>
      <c r="AR35" s="6"/>
      <c r="AS35" s="6">
        <f>$D35</f>
        <v>2</v>
      </c>
      <c r="AT35" s="6"/>
      <c r="AU35" s="6"/>
    </row>
    <row r="36" spans="1:47" ht="15" customHeight="1" x14ac:dyDescent="0.3">
      <c r="A36" s="44">
        <v>32</v>
      </c>
      <c r="B36" s="44">
        <v>26</v>
      </c>
      <c r="C36" s="44"/>
      <c r="D36" s="44"/>
      <c r="E36" s="44">
        <v>1527</v>
      </c>
      <c r="F36" s="50">
        <v>2.5625000000000002E-2</v>
      </c>
      <c r="G36" s="43" t="s">
        <v>351</v>
      </c>
      <c r="H36" s="43" t="s">
        <v>352</v>
      </c>
      <c r="I36" s="44" t="s">
        <v>74</v>
      </c>
      <c r="J36" s="44" t="s">
        <v>23</v>
      </c>
      <c r="K36" s="44">
        <v>2</v>
      </c>
      <c r="L36" s="44" t="s">
        <v>36</v>
      </c>
      <c r="M36" s="6"/>
      <c r="N36" s="6"/>
      <c r="O36" s="6"/>
      <c r="P36" s="6">
        <f>$B36</f>
        <v>26</v>
      </c>
      <c r="Q36" s="6"/>
      <c r="R36" s="6"/>
      <c r="T36" s="6"/>
      <c r="U36" s="6"/>
      <c r="V36" s="6"/>
      <c r="W36" s="6"/>
      <c r="X36" s="6"/>
      <c r="Y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5" customHeight="1" x14ac:dyDescent="0.3">
      <c r="A37" s="44">
        <v>33</v>
      </c>
      <c r="B37" s="44">
        <v>27</v>
      </c>
      <c r="C37" s="44">
        <v>2</v>
      </c>
      <c r="D37" s="44">
        <v>6</v>
      </c>
      <c r="E37" s="44">
        <v>759</v>
      </c>
      <c r="F37" s="50">
        <v>2.5671296296296296E-2</v>
      </c>
      <c r="G37" s="43" t="s">
        <v>421</v>
      </c>
      <c r="H37" s="43" t="s">
        <v>422</v>
      </c>
      <c r="I37" s="44" t="s">
        <v>417</v>
      </c>
      <c r="J37" s="44" t="s">
        <v>40</v>
      </c>
      <c r="K37" s="44">
        <v>2</v>
      </c>
      <c r="L37" s="44" t="s">
        <v>36</v>
      </c>
      <c r="M37" s="6"/>
      <c r="N37" s="6"/>
      <c r="O37" s="6">
        <f>$B37</f>
        <v>27</v>
      </c>
      <c r="P37" s="6"/>
      <c r="Q37" s="6"/>
      <c r="R37" s="6"/>
      <c r="T37" s="6"/>
      <c r="U37" s="6"/>
      <c r="V37" s="6">
        <f>$D37</f>
        <v>6</v>
      </c>
      <c r="W37" s="6"/>
      <c r="X37" s="6"/>
      <c r="Y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" customHeight="1" x14ac:dyDescent="0.3">
      <c r="A38" s="44">
        <v>34</v>
      </c>
      <c r="B38" s="44">
        <v>7</v>
      </c>
      <c r="C38" s="44">
        <v>2</v>
      </c>
      <c r="D38" s="44">
        <v>3</v>
      </c>
      <c r="E38" s="44">
        <v>1246</v>
      </c>
      <c r="F38" s="50">
        <v>2.5694444444444447E-2</v>
      </c>
      <c r="G38" s="43" t="s">
        <v>490</v>
      </c>
      <c r="H38" s="43" t="s">
        <v>841</v>
      </c>
      <c r="I38" s="44" t="s">
        <v>414</v>
      </c>
      <c r="J38" s="44" t="s">
        <v>20</v>
      </c>
      <c r="K38" s="44">
        <v>3</v>
      </c>
      <c r="L38" s="44" t="s">
        <v>36</v>
      </c>
      <c r="M38" s="6"/>
      <c r="N38" s="6"/>
      <c r="O38" s="6"/>
      <c r="P38" s="6"/>
      <c r="Q38" s="6"/>
      <c r="R38" s="6"/>
      <c r="T38" s="6"/>
      <c r="U38" s="6"/>
      <c r="V38" s="6"/>
      <c r="W38" s="6"/>
      <c r="X38" s="6"/>
      <c r="Y38" s="6"/>
      <c r="AA38" s="6"/>
      <c r="AB38" s="6">
        <f>$B38</f>
        <v>7</v>
      </c>
      <c r="AC38" s="6"/>
      <c r="AD38" s="6"/>
      <c r="AE38" s="6"/>
      <c r="AF38" s="6"/>
      <c r="AG38" s="6"/>
      <c r="AH38" s="6"/>
      <c r="AI38" s="6"/>
      <c r="AJ38" s="6"/>
      <c r="AL38" s="6"/>
      <c r="AM38" s="6">
        <f>$D38</f>
        <v>3</v>
      </c>
      <c r="AN38" s="6"/>
      <c r="AO38" s="6"/>
      <c r="AP38" s="6"/>
      <c r="AQ38" s="6"/>
      <c r="AR38" s="6"/>
      <c r="AS38" s="6"/>
      <c r="AT38" s="6"/>
      <c r="AU38" s="6"/>
    </row>
    <row r="39" spans="1:47" ht="15" customHeight="1" x14ac:dyDescent="0.3">
      <c r="A39" s="44">
        <v>35</v>
      </c>
      <c r="B39" s="44">
        <v>28</v>
      </c>
      <c r="C39" s="44">
        <v>5</v>
      </c>
      <c r="D39" s="44">
        <v>7</v>
      </c>
      <c r="E39" s="44">
        <v>876</v>
      </c>
      <c r="F39" s="50">
        <v>2.5706018518518517E-2</v>
      </c>
      <c r="G39" s="43" t="s">
        <v>348</v>
      </c>
      <c r="H39" s="43" t="s">
        <v>423</v>
      </c>
      <c r="I39" s="44" t="s">
        <v>414</v>
      </c>
      <c r="J39" s="44" t="s">
        <v>39</v>
      </c>
      <c r="K39" s="44">
        <v>2</v>
      </c>
      <c r="L39" s="44" t="s">
        <v>36</v>
      </c>
      <c r="M39" s="6"/>
      <c r="N39" s="6"/>
      <c r="O39" s="6"/>
      <c r="P39" s="6"/>
      <c r="Q39" s="6"/>
      <c r="R39" s="6">
        <f>$B39</f>
        <v>28</v>
      </c>
      <c r="T39" s="6"/>
      <c r="U39" s="6"/>
      <c r="V39" s="6"/>
      <c r="W39" s="6"/>
      <c r="X39" s="6"/>
      <c r="Y39" s="6">
        <f>$D39</f>
        <v>7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5" customHeight="1" x14ac:dyDescent="0.3">
      <c r="A40" s="44">
        <v>36</v>
      </c>
      <c r="B40" s="44">
        <v>29</v>
      </c>
      <c r="C40" s="44">
        <v>6</v>
      </c>
      <c r="D40" s="44">
        <v>8</v>
      </c>
      <c r="E40" s="44">
        <v>1143</v>
      </c>
      <c r="F40" s="50">
        <v>2.5717592592592594E-2</v>
      </c>
      <c r="G40" s="43" t="s">
        <v>251</v>
      </c>
      <c r="H40" s="43" t="s">
        <v>207</v>
      </c>
      <c r="I40" s="44" t="s">
        <v>414</v>
      </c>
      <c r="J40" s="44" t="s">
        <v>32</v>
      </c>
      <c r="K40" s="44">
        <v>2</v>
      </c>
      <c r="L40" s="44" t="s">
        <v>36</v>
      </c>
      <c r="M40" s="6"/>
      <c r="N40" s="6"/>
      <c r="O40" s="6"/>
      <c r="P40" s="6"/>
      <c r="Q40" s="6">
        <f>$B40</f>
        <v>29</v>
      </c>
      <c r="R40" s="6"/>
      <c r="T40" s="6"/>
      <c r="U40" s="6"/>
      <c r="V40" s="6"/>
      <c r="W40" s="6"/>
      <c r="X40" s="6">
        <f>$D40</f>
        <v>8</v>
      </c>
      <c r="Y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5" customHeight="1" x14ac:dyDescent="0.3">
      <c r="A41" s="44">
        <v>38</v>
      </c>
      <c r="B41" s="44">
        <v>30</v>
      </c>
      <c r="C41" s="44"/>
      <c r="D41" s="44"/>
      <c r="E41" s="44">
        <v>745</v>
      </c>
      <c r="F41" s="50">
        <v>2.5752314814814815E-2</v>
      </c>
      <c r="G41" s="43" t="s">
        <v>353</v>
      </c>
      <c r="H41" s="43" t="s">
        <v>354</v>
      </c>
      <c r="I41" s="44" t="s">
        <v>74</v>
      </c>
      <c r="J41" s="44" t="s">
        <v>40</v>
      </c>
      <c r="K41" s="44">
        <v>2</v>
      </c>
      <c r="L41" s="44" t="s">
        <v>36</v>
      </c>
      <c r="M41" s="6"/>
      <c r="N41" s="6"/>
      <c r="O41" s="6">
        <f>$B41</f>
        <v>30</v>
      </c>
      <c r="P41" s="6"/>
      <c r="Q41" s="6"/>
      <c r="R41" s="6"/>
      <c r="T41" s="6"/>
      <c r="U41" s="6"/>
      <c r="V41" s="6"/>
      <c r="W41" s="6"/>
      <c r="X41" s="6"/>
      <c r="Y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5" customHeight="1" x14ac:dyDescent="0.3">
      <c r="A42" s="44">
        <v>40</v>
      </c>
      <c r="B42" s="44">
        <v>31</v>
      </c>
      <c r="C42" s="44">
        <v>7</v>
      </c>
      <c r="D42" s="44">
        <v>9</v>
      </c>
      <c r="E42" s="44">
        <v>1540</v>
      </c>
      <c r="F42" s="50">
        <v>2.5833333333333333E-2</v>
      </c>
      <c r="G42" s="43" t="s">
        <v>339</v>
      </c>
      <c r="H42" s="43" t="s">
        <v>424</v>
      </c>
      <c r="I42" s="44" t="s">
        <v>414</v>
      </c>
      <c r="J42" s="44" t="s">
        <v>23</v>
      </c>
      <c r="K42" s="44">
        <v>2</v>
      </c>
      <c r="L42" s="44" t="s">
        <v>36</v>
      </c>
      <c r="M42" s="6"/>
      <c r="N42" s="6"/>
      <c r="O42" s="6"/>
      <c r="P42" s="6">
        <f>$B42</f>
        <v>31</v>
      </c>
      <c r="Q42" s="6"/>
      <c r="R42" s="6"/>
      <c r="T42" s="6"/>
      <c r="U42" s="6"/>
      <c r="V42" s="6"/>
      <c r="W42" s="6">
        <f>$D42</f>
        <v>9</v>
      </c>
      <c r="X42" s="6"/>
      <c r="Y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ht="15" customHeight="1" x14ac:dyDescent="0.3">
      <c r="A43" s="44">
        <v>41</v>
      </c>
      <c r="B43" s="44">
        <v>8</v>
      </c>
      <c r="C43" s="44">
        <v>2</v>
      </c>
      <c r="D43" s="44">
        <v>4</v>
      </c>
      <c r="E43" s="44">
        <v>1908</v>
      </c>
      <c r="F43" s="50">
        <v>2.5879629629629631E-2</v>
      </c>
      <c r="G43" s="43" t="s">
        <v>564</v>
      </c>
      <c r="H43" s="43" t="s">
        <v>842</v>
      </c>
      <c r="I43" s="44" t="s">
        <v>417</v>
      </c>
      <c r="J43" s="44" t="s">
        <v>22</v>
      </c>
      <c r="K43" s="44">
        <v>3</v>
      </c>
      <c r="L43" s="44" t="s">
        <v>36</v>
      </c>
      <c r="M43" s="6"/>
      <c r="N43" s="6"/>
      <c r="O43" s="6"/>
      <c r="P43" s="6"/>
      <c r="Q43" s="6"/>
      <c r="R43" s="6"/>
      <c r="T43" s="6"/>
      <c r="U43" s="6"/>
      <c r="V43" s="6"/>
      <c r="W43" s="6"/>
      <c r="X43" s="6"/>
      <c r="Y43" s="6"/>
      <c r="AA43" s="6"/>
      <c r="AB43" s="6"/>
      <c r="AC43" s="6"/>
      <c r="AD43" s="6"/>
      <c r="AE43" s="6"/>
      <c r="AF43" s="6"/>
      <c r="AG43" s="6"/>
      <c r="AH43" s="6"/>
      <c r="AI43" s="6">
        <f>$B43</f>
        <v>8</v>
      </c>
      <c r="AJ43" s="6"/>
      <c r="AL43" s="6"/>
      <c r="AM43" s="6"/>
      <c r="AN43" s="6"/>
      <c r="AO43" s="6"/>
      <c r="AP43" s="6"/>
      <c r="AQ43" s="6"/>
      <c r="AR43" s="6"/>
      <c r="AS43" s="6"/>
      <c r="AT43" s="6">
        <f>$D43</f>
        <v>4</v>
      </c>
      <c r="AU43" s="6"/>
    </row>
    <row r="44" spans="1:47" ht="15" customHeight="1" x14ac:dyDescent="0.3">
      <c r="A44" s="44">
        <v>42</v>
      </c>
      <c r="B44" s="44">
        <v>32</v>
      </c>
      <c r="C44" s="44">
        <v>3</v>
      </c>
      <c r="D44" s="44">
        <v>10</v>
      </c>
      <c r="E44" s="44">
        <v>733</v>
      </c>
      <c r="F44" s="50">
        <v>2.5914351851851852E-2</v>
      </c>
      <c r="G44" s="43" t="s">
        <v>351</v>
      </c>
      <c r="H44" s="43" t="s">
        <v>425</v>
      </c>
      <c r="I44" s="44" t="s">
        <v>417</v>
      </c>
      <c r="J44" s="44" t="s">
        <v>40</v>
      </c>
      <c r="K44" s="44">
        <v>2</v>
      </c>
      <c r="L44" s="44" t="s">
        <v>36</v>
      </c>
      <c r="M44" s="6"/>
      <c r="N44" s="6"/>
      <c r="O44" s="6">
        <f>$B44</f>
        <v>32</v>
      </c>
      <c r="P44" s="6"/>
      <c r="Q44" s="6"/>
      <c r="R44" s="6"/>
      <c r="T44" s="6"/>
      <c r="U44" s="6"/>
      <c r="V44" s="6">
        <f>$D44</f>
        <v>10</v>
      </c>
      <c r="W44" s="6"/>
      <c r="X44" s="6"/>
      <c r="Y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" customHeight="1" x14ac:dyDescent="0.3">
      <c r="A45" s="44">
        <v>43</v>
      </c>
      <c r="B45" s="44">
        <v>33</v>
      </c>
      <c r="C45" s="44">
        <v>8</v>
      </c>
      <c r="D45" s="44">
        <v>11</v>
      </c>
      <c r="E45" s="44">
        <v>1106</v>
      </c>
      <c r="F45" s="50">
        <v>2.5914351851851852E-2</v>
      </c>
      <c r="G45" s="43" t="s">
        <v>426</v>
      </c>
      <c r="H45" s="43" t="s">
        <v>427</v>
      </c>
      <c r="I45" s="44" t="s">
        <v>414</v>
      </c>
      <c r="J45" s="44" t="s">
        <v>32</v>
      </c>
      <c r="K45" s="44">
        <v>2</v>
      </c>
      <c r="L45" s="44" t="s">
        <v>36</v>
      </c>
      <c r="M45" s="6"/>
      <c r="N45" s="6"/>
      <c r="O45" s="6"/>
      <c r="P45" s="6"/>
      <c r="Q45" s="6">
        <f>$B45</f>
        <v>33</v>
      </c>
      <c r="R45" s="6"/>
      <c r="T45" s="6"/>
      <c r="U45" s="6"/>
      <c r="V45" s="6"/>
      <c r="W45" s="6"/>
      <c r="X45" s="6">
        <f>$D45</f>
        <v>11</v>
      </c>
      <c r="Y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" customHeight="1" x14ac:dyDescent="0.3">
      <c r="A46" s="44">
        <v>44</v>
      </c>
      <c r="B46" s="44">
        <v>34</v>
      </c>
      <c r="C46" s="44"/>
      <c r="D46" s="44"/>
      <c r="E46" s="44">
        <v>1388</v>
      </c>
      <c r="F46" s="50">
        <v>2.5949074074074076E-2</v>
      </c>
      <c r="G46" s="43" t="s">
        <v>355</v>
      </c>
      <c r="H46" s="43" t="s">
        <v>105</v>
      </c>
      <c r="I46" s="44" t="s">
        <v>74</v>
      </c>
      <c r="J46" s="44" t="s">
        <v>30</v>
      </c>
      <c r="K46" s="44">
        <v>2</v>
      </c>
      <c r="L46" s="44" t="s">
        <v>36</v>
      </c>
      <c r="M46" s="6">
        <f>$B46</f>
        <v>34</v>
      </c>
      <c r="N46" s="6"/>
      <c r="O46" s="6"/>
      <c r="P46" s="6"/>
      <c r="Q46" s="6"/>
      <c r="R46" s="6"/>
      <c r="T46" s="6"/>
      <c r="U46" s="6"/>
      <c r="V46" s="6"/>
      <c r="W46" s="6"/>
      <c r="X46" s="6"/>
      <c r="Y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" customHeight="1" x14ac:dyDescent="0.3">
      <c r="A47" s="44">
        <v>45</v>
      </c>
      <c r="B47" s="44">
        <v>35</v>
      </c>
      <c r="C47" s="44"/>
      <c r="D47" s="44"/>
      <c r="E47" s="44">
        <v>1406</v>
      </c>
      <c r="F47" s="50">
        <v>2.599537037037037E-2</v>
      </c>
      <c r="G47" s="43" t="s">
        <v>356</v>
      </c>
      <c r="H47" s="43" t="s">
        <v>357</v>
      </c>
      <c r="I47" s="44" t="s">
        <v>74</v>
      </c>
      <c r="J47" s="44" t="s">
        <v>30</v>
      </c>
      <c r="K47" s="44">
        <v>2</v>
      </c>
      <c r="L47" s="44" t="s">
        <v>36</v>
      </c>
      <c r="M47" s="6">
        <f>$B47</f>
        <v>35</v>
      </c>
      <c r="N47" s="6"/>
      <c r="O47" s="6"/>
      <c r="P47" s="6"/>
      <c r="Q47" s="6"/>
      <c r="R47" s="6"/>
      <c r="T47" s="6"/>
      <c r="U47" s="6"/>
      <c r="V47" s="6"/>
      <c r="W47" s="6"/>
      <c r="X47" s="6"/>
      <c r="Y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" customHeight="1" x14ac:dyDescent="0.3">
      <c r="A48" s="44">
        <v>46</v>
      </c>
      <c r="B48" s="44">
        <v>36</v>
      </c>
      <c r="C48" s="44">
        <v>4</v>
      </c>
      <c r="D48" s="44">
        <v>12</v>
      </c>
      <c r="E48" s="44">
        <v>732</v>
      </c>
      <c r="F48" s="50">
        <v>2.6006944444444444E-2</v>
      </c>
      <c r="G48" s="43" t="s">
        <v>428</v>
      </c>
      <c r="H48" s="43" t="s">
        <v>429</v>
      </c>
      <c r="I48" s="44" t="s">
        <v>417</v>
      </c>
      <c r="J48" s="44" t="s">
        <v>40</v>
      </c>
      <c r="K48" s="44">
        <v>2</v>
      </c>
      <c r="L48" s="44" t="s">
        <v>36</v>
      </c>
      <c r="M48" s="6"/>
      <c r="N48" s="6"/>
      <c r="O48" s="6">
        <f>$B48</f>
        <v>36</v>
      </c>
      <c r="P48" s="6"/>
      <c r="Q48" s="6"/>
      <c r="R48" s="6"/>
      <c r="T48" s="6"/>
      <c r="U48" s="6"/>
      <c r="V48" s="6">
        <f>$D48</f>
        <v>12</v>
      </c>
      <c r="W48" s="6"/>
      <c r="X48" s="6"/>
      <c r="Y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" customHeight="1" x14ac:dyDescent="0.3">
      <c r="A49" s="44">
        <v>47</v>
      </c>
      <c r="B49" s="44">
        <v>9</v>
      </c>
      <c r="C49" s="44">
        <v>3</v>
      </c>
      <c r="D49" s="44">
        <v>5</v>
      </c>
      <c r="E49" s="44">
        <v>1909</v>
      </c>
      <c r="F49" s="50">
        <v>2.6030092592592591E-2</v>
      </c>
      <c r="G49" s="43" t="s">
        <v>455</v>
      </c>
      <c r="H49" s="43" t="s">
        <v>843</v>
      </c>
      <c r="I49" s="44" t="s">
        <v>414</v>
      </c>
      <c r="J49" s="44" t="s">
        <v>22</v>
      </c>
      <c r="K49" s="44">
        <v>3</v>
      </c>
      <c r="L49" s="44" t="s">
        <v>36</v>
      </c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AA49" s="6"/>
      <c r="AB49" s="6"/>
      <c r="AC49" s="6"/>
      <c r="AD49" s="6"/>
      <c r="AE49" s="6"/>
      <c r="AF49" s="6"/>
      <c r="AG49" s="6"/>
      <c r="AH49" s="6"/>
      <c r="AI49" s="6">
        <f>$B49</f>
        <v>9</v>
      </c>
      <c r="AJ49" s="6"/>
      <c r="AL49" s="6"/>
      <c r="AM49" s="6"/>
      <c r="AN49" s="6"/>
      <c r="AO49" s="6"/>
      <c r="AP49" s="6"/>
      <c r="AQ49" s="6"/>
      <c r="AR49" s="6"/>
      <c r="AS49" s="6"/>
      <c r="AT49" s="6">
        <f>$D49</f>
        <v>5</v>
      </c>
      <c r="AU49" s="6"/>
    </row>
    <row r="50" spans="1:47" ht="15" customHeight="1" x14ac:dyDescent="0.3">
      <c r="A50" s="44">
        <v>48</v>
      </c>
      <c r="B50" s="44">
        <v>37</v>
      </c>
      <c r="C50" s="44">
        <v>9</v>
      </c>
      <c r="D50" s="44">
        <v>13</v>
      </c>
      <c r="E50" s="44">
        <v>757</v>
      </c>
      <c r="F50" s="50">
        <v>2.6168981481481484E-2</v>
      </c>
      <c r="G50" s="43" t="s">
        <v>331</v>
      </c>
      <c r="H50" s="43" t="s">
        <v>269</v>
      </c>
      <c r="I50" s="44" t="s">
        <v>414</v>
      </c>
      <c r="J50" s="44" t="s">
        <v>40</v>
      </c>
      <c r="K50" s="44">
        <v>2</v>
      </c>
      <c r="L50" s="44" t="s">
        <v>36</v>
      </c>
      <c r="M50" s="6"/>
      <c r="N50" s="6"/>
      <c r="O50" s="6">
        <f>$B50</f>
        <v>37</v>
      </c>
      <c r="P50" s="6"/>
      <c r="Q50" s="6"/>
      <c r="R50" s="6"/>
      <c r="T50" s="6"/>
      <c r="U50" s="6"/>
      <c r="V50" s="6">
        <f>$D50</f>
        <v>13</v>
      </c>
      <c r="W50" s="6"/>
      <c r="X50" s="6"/>
      <c r="Y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" customHeight="1" x14ac:dyDescent="0.3">
      <c r="A51" s="44">
        <v>49</v>
      </c>
      <c r="B51" s="44">
        <v>38</v>
      </c>
      <c r="C51" s="44">
        <v>10</v>
      </c>
      <c r="D51" s="44">
        <v>14</v>
      </c>
      <c r="E51" s="44">
        <v>1384</v>
      </c>
      <c r="F51" s="50">
        <v>2.6226851851851852E-2</v>
      </c>
      <c r="G51" s="43" t="s">
        <v>430</v>
      </c>
      <c r="H51" s="43" t="s">
        <v>431</v>
      </c>
      <c r="I51" s="44" t="s">
        <v>414</v>
      </c>
      <c r="J51" s="44" t="s">
        <v>30</v>
      </c>
      <c r="K51" s="44">
        <v>2</v>
      </c>
      <c r="L51" s="44" t="s">
        <v>36</v>
      </c>
      <c r="M51" s="6">
        <f>$B51</f>
        <v>38</v>
      </c>
      <c r="N51" s="6"/>
      <c r="O51" s="6"/>
      <c r="P51" s="6"/>
      <c r="Q51" s="6"/>
      <c r="R51" s="6"/>
      <c r="T51" s="6">
        <f>$D51</f>
        <v>14</v>
      </c>
      <c r="U51" s="6"/>
      <c r="V51" s="6"/>
      <c r="W51" s="6"/>
      <c r="X51" s="6"/>
      <c r="Y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5" customHeight="1" x14ac:dyDescent="0.3">
      <c r="A52" s="44">
        <v>50</v>
      </c>
      <c r="B52" s="44">
        <v>39</v>
      </c>
      <c r="C52" s="44"/>
      <c r="D52" s="44"/>
      <c r="E52" s="44">
        <v>653</v>
      </c>
      <c r="F52" s="50">
        <v>2.630787037037037E-2</v>
      </c>
      <c r="G52" s="43" t="s">
        <v>358</v>
      </c>
      <c r="H52" s="43" t="s">
        <v>359</v>
      </c>
      <c r="I52" s="44" t="s">
        <v>74</v>
      </c>
      <c r="J52" s="44" t="s">
        <v>40</v>
      </c>
      <c r="K52" s="44">
        <v>2</v>
      </c>
      <c r="L52" s="44" t="s">
        <v>36</v>
      </c>
      <c r="M52" s="6"/>
      <c r="N52" s="6"/>
      <c r="O52" s="6">
        <f>$B52</f>
        <v>39</v>
      </c>
      <c r="P52" s="6"/>
      <c r="Q52" s="6"/>
      <c r="R52" s="6"/>
      <c r="T52" s="6"/>
      <c r="U52" s="6"/>
      <c r="V52" s="6"/>
      <c r="W52" s="6"/>
      <c r="X52" s="6"/>
      <c r="Y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3">
      <c r="A53" s="44">
        <v>51</v>
      </c>
      <c r="B53" s="44">
        <v>40</v>
      </c>
      <c r="C53" s="44"/>
      <c r="D53" s="44"/>
      <c r="E53" s="44">
        <v>795</v>
      </c>
      <c r="F53" s="50">
        <v>2.6493055555555554E-2</v>
      </c>
      <c r="G53" s="43" t="s">
        <v>360</v>
      </c>
      <c r="H53" s="43" t="s">
        <v>361</v>
      </c>
      <c r="I53" s="44" t="s">
        <v>74</v>
      </c>
      <c r="J53" s="44" t="s">
        <v>40</v>
      </c>
      <c r="K53" s="44">
        <v>2</v>
      </c>
      <c r="L53" s="44" t="s">
        <v>36</v>
      </c>
      <c r="M53" s="6"/>
      <c r="N53" s="6"/>
      <c r="O53" s="6">
        <f>$B53</f>
        <v>40</v>
      </c>
      <c r="P53" s="6"/>
      <c r="Q53" s="6"/>
      <c r="R53" s="6"/>
      <c r="T53" s="6"/>
      <c r="U53" s="6"/>
      <c r="V53" s="6"/>
      <c r="W53" s="6"/>
      <c r="X53" s="6"/>
      <c r="Y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3">
      <c r="A54" s="44">
        <v>52</v>
      </c>
      <c r="B54" s="44">
        <v>10</v>
      </c>
      <c r="C54" s="44">
        <v>3</v>
      </c>
      <c r="D54" s="44">
        <v>6</v>
      </c>
      <c r="E54" s="44">
        <v>1277</v>
      </c>
      <c r="F54" s="50">
        <v>2.6620370370370371E-2</v>
      </c>
      <c r="G54" s="43" t="s">
        <v>415</v>
      </c>
      <c r="H54" s="43" t="s">
        <v>844</v>
      </c>
      <c r="I54" s="44" t="s">
        <v>417</v>
      </c>
      <c r="J54" s="44" t="s">
        <v>20</v>
      </c>
      <c r="K54" s="44">
        <v>3</v>
      </c>
      <c r="L54" s="44" t="s">
        <v>36</v>
      </c>
      <c r="M54" s="6"/>
      <c r="N54" s="6"/>
      <c r="O54" s="6"/>
      <c r="P54" s="6"/>
      <c r="Q54" s="6"/>
      <c r="R54" s="6"/>
      <c r="T54" s="6"/>
      <c r="U54" s="6"/>
      <c r="V54" s="6"/>
      <c r="W54" s="6"/>
      <c r="X54" s="6"/>
      <c r="Y54" s="6"/>
      <c r="AA54" s="6"/>
      <c r="AB54" s="6">
        <f>$B54</f>
        <v>10</v>
      </c>
      <c r="AC54" s="6"/>
      <c r="AD54" s="6"/>
      <c r="AE54" s="6"/>
      <c r="AF54" s="6"/>
      <c r="AG54" s="6"/>
      <c r="AH54" s="6"/>
      <c r="AI54" s="6"/>
      <c r="AJ54" s="6"/>
      <c r="AL54" s="6"/>
      <c r="AM54" s="6">
        <f>$D54</f>
        <v>6</v>
      </c>
      <c r="AN54" s="6"/>
      <c r="AO54" s="6"/>
      <c r="AP54" s="6"/>
      <c r="AQ54" s="6"/>
      <c r="AR54" s="6"/>
      <c r="AS54" s="6"/>
      <c r="AT54" s="6"/>
      <c r="AU54" s="6"/>
    </row>
    <row r="55" spans="1:47" ht="15" customHeight="1" x14ac:dyDescent="0.3">
      <c r="A55" s="44">
        <v>53</v>
      </c>
      <c r="B55" s="44">
        <v>11</v>
      </c>
      <c r="C55" s="44">
        <v>4</v>
      </c>
      <c r="D55" s="44">
        <v>7</v>
      </c>
      <c r="E55" s="44">
        <v>1468</v>
      </c>
      <c r="F55" s="50">
        <v>2.6620370370370371E-2</v>
      </c>
      <c r="G55" s="43" t="s">
        <v>845</v>
      </c>
      <c r="H55" s="43" t="s">
        <v>846</v>
      </c>
      <c r="I55" s="44" t="s">
        <v>417</v>
      </c>
      <c r="J55" s="44" t="s">
        <v>34</v>
      </c>
      <c r="K55" s="44">
        <v>3</v>
      </c>
      <c r="L55" s="44" t="s">
        <v>36</v>
      </c>
      <c r="M55" s="6"/>
      <c r="N55" s="6"/>
      <c r="O55" s="6"/>
      <c r="P55" s="6"/>
      <c r="Q55" s="6"/>
      <c r="R55" s="6"/>
      <c r="T55" s="6"/>
      <c r="U55" s="6"/>
      <c r="V55" s="6"/>
      <c r="W55" s="6"/>
      <c r="X55" s="6"/>
      <c r="Y55" s="6"/>
      <c r="AA55" s="6"/>
      <c r="AB55" s="6"/>
      <c r="AC55" s="6"/>
      <c r="AD55" s="6"/>
      <c r="AE55" s="6"/>
      <c r="AF55" s="6"/>
      <c r="AG55" s="6"/>
      <c r="AH55" s="6">
        <f>$B55</f>
        <v>11</v>
      </c>
      <c r="AI55" s="6"/>
      <c r="AJ55" s="6"/>
      <c r="AL55" s="6"/>
      <c r="AM55" s="6"/>
      <c r="AN55" s="6"/>
      <c r="AO55" s="6"/>
      <c r="AP55" s="6"/>
      <c r="AQ55" s="6"/>
      <c r="AR55" s="6"/>
      <c r="AS55" s="6">
        <f>$D55</f>
        <v>7</v>
      </c>
      <c r="AT55" s="6"/>
      <c r="AU55" s="6"/>
    </row>
    <row r="56" spans="1:47" ht="15" customHeight="1" x14ac:dyDescent="0.3">
      <c r="A56" s="44">
        <v>54</v>
      </c>
      <c r="B56" s="44">
        <v>41</v>
      </c>
      <c r="C56" s="44">
        <v>11</v>
      </c>
      <c r="D56" s="44">
        <v>15</v>
      </c>
      <c r="E56" s="44">
        <v>1129</v>
      </c>
      <c r="F56" s="50">
        <v>2.6631944444444444E-2</v>
      </c>
      <c r="G56" s="43" t="s">
        <v>331</v>
      </c>
      <c r="H56" s="43" t="s">
        <v>432</v>
      </c>
      <c r="I56" s="44" t="s">
        <v>414</v>
      </c>
      <c r="J56" s="44" t="s">
        <v>32</v>
      </c>
      <c r="K56" s="44">
        <v>2</v>
      </c>
      <c r="L56" s="44" t="s">
        <v>36</v>
      </c>
      <c r="M56" s="6"/>
      <c r="N56" s="6"/>
      <c r="O56" s="6"/>
      <c r="P56" s="6"/>
      <c r="Q56" s="6">
        <f>$B56</f>
        <v>41</v>
      </c>
      <c r="R56" s="6"/>
      <c r="T56" s="6"/>
      <c r="U56" s="6"/>
      <c r="V56" s="6"/>
      <c r="W56" s="6"/>
      <c r="X56" s="6">
        <f>$D56</f>
        <v>15</v>
      </c>
      <c r="Y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" customHeight="1" x14ac:dyDescent="0.3">
      <c r="A57" s="44">
        <v>56</v>
      </c>
      <c r="B57" s="44">
        <v>12</v>
      </c>
      <c r="C57" s="44">
        <v>5</v>
      </c>
      <c r="D57" s="44">
        <v>8</v>
      </c>
      <c r="E57" s="44">
        <v>1953</v>
      </c>
      <c r="F57" s="50">
        <v>2.6643518518518521E-2</v>
      </c>
      <c r="G57" s="43" t="s">
        <v>444</v>
      </c>
      <c r="H57" s="43" t="s">
        <v>847</v>
      </c>
      <c r="I57" s="44" t="s">
        <v>417</v>
      </c>
      <c r="J57" s="44" t="s">
        <v>19</v>
      </c>
      <c r="K57" s="44">
        <v>3</v>
      </c>
      <c r="L57" s="44" t="s">
        <v>36</v>
      </c>
      <c r="M57" s="6"/>
      <c r="N57" s="6"/>
      <c r="O57" s="6"/>
      <c r="P57" s="6"/>
      <c r="Q57" s="6"/>
      <c r="R57" s="6"/>
      <c r="T57" s="6"/>
      <c r="U57" s="6"/>
      <c r="V57" s="6"/>
      <c r="W57" s="6"/>
      <c r="X57" s="6"/>
      <c r="Y57" s="6"/>
      <c r="AA57" s="6"/>
      <c r="AB57" s="6"/>
      <c r="AC57" s="6"/>
      <c r="AD57" s="6"/>
      <c r="AE57" s="6"/>
      <c r="AF57" s="6">
        <f>$B57</f>
        <v>12</v>
      </c>
      <c r="AG57" s="6"/>
      <c r="AH57" s="6"/>
      <c r="AI57" s="6"/>
      <c r="AJ57" s="6"/>
      <c r="AL57" s="6"/>
      <c r="AM57" s="6"/>
      <c r="AN57" s="6"/>
      <c r="AO57" s="6"/>
      <c r="AP57" s="6"/>
      <c r="AQ57" s="6">
        <f>$D57</f>
        <v>8</v>
      </c>
      <c r="AR57" s="6"/>
      <c r="AS57" s="6"/>
      <c r="AT57" s="6"/>
      <c r="AU57" s="6"/>
    </row>
    <row r="58" spans="1:47" ht="15" customHeight="1" x14ac:dyDescent="0.3">
      <c r="A58" s="44">
        <v>57</v>
      </c>
      <c r="B58" s="44">
        <v>42</v>
      </c>
      <c r="C58" s="44">
        <v>12</v>
      </c>
      <c r="D58" s="44">
        <v>16</v>
      </c>
      <c r="E58" s="44">
        <v>696</v>
      </c>
      <c r="F58" s="50">
        <v>2.6712962962962963E-2</v>
      </c>
      <c r="G58" s="43" t="s">
        <v>331</v>
      </c>
      <c r="H58" s="43" t="s">
        <v>433</v>
      </c>
      <c r="I58" s="44" t="s">
        <v>414</v>
      </c>
      <c r="J58" s="44" t="s">
        <v>40</v>
      </c>
      <c r="K58" s="44">
        <v>2</v>
      </c>
      <c r="L58" s="44" t="s">
        <v>36</v>
      </c>
      <c r="M58" s="6"/>
      <c r="N58" s="6"/>
      <c r="O58" s="6">
        <f>$B58</f>
        <v>42</v>
      </c>
      <c r="P58" s="6"/>
      <c r="Q58" s="6"/>
      <c r="R58" s="6"/>
      <c r="T58" s="6"/>
      <c r="U58" s="6"/>
      <c r="V58" s="6">
        <f>$D58</f>
        <v>16</v>
      </c>
      <c r="W58" s="6"/>
      <c r="X58" s="6"/>
      <c r="Y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" customHeight="1" x14ac:dyDescent="0.3">
      <c r="A59" s="44">
        <v>58</v>
      </c>
      <c r="B59" s="44">
        <v>13</v>
      </c>
      <c r="C59" s="44">
        <v>4</v>
      </c>
      <c r="D59" s="44">
        <v>9</v>
      </c>
      <c r="E59" s="44">
        <v>1702</v>
      </c>
      <c r="F59" s="50">
        <v>2.6736111111111113E-2</v>
      </c>
      <c r="G59" s="43" t="s">
        <v>339</v>
      </c>
      <c r="H59" s="43" t="s">
        <v>848</v>
      </c>
      <c r="I59" s="44" t="s">
        <v>414</v>
      </c>
      <c r="J59" s="44" t="s">
        <v>21</v>
      </c>
      <c r="K59" s="44">
        <v>3</v>
      </c>
      <c r="L59" s="44" t="s">
        <v>36</v>
      </c>
      <c r="M59" s="6"/>
      <c r="N59" s="6"/>
      <c r="O59" s="6"/>
      <c r="P59" s="6"/>
      <c r="Q59" s="6"/>
      <c r="R59" s="6"/>
      <c r="T59" s="6"/>
      <c r="U59" s="6"/>
      <c r="V59" s="6"/>
      <c r="W59" s="6"/>
      <c r="X59" s="6"/>
      <c r="Y59" s="6"/>
      <c r="AA59" s="6"/>
      <c r="AB59" s="6"/>
      <c r="AC59" s="6"/>
      <c r="AD59" s="6">
        <f>$B59</f>
        <v>13</v>
      </c>
      <c r="AE59" s="6"/>
      <c r="AF59" s="6"/>
      <c r="AG59" s="6"/>
      <c r="AH59" s="6"/>
      <c r="AI59" s="6"/>
      <c r="AJ59" s="6"/>
      <c r="AL59" s="6"/>
      <c r="AM59" s="6"/>
      <c r="AN59" s="6"/>
      <c r="AO59" s="6">
        <f>$D59</f>
        <v>9</v>
      </c>
      <c r="AP59" s="6"/>
      <c r="AQ59" s="6"/>
      <c r="AR59" s="6"/>
      <c r="AS59" s="6"/>
      <c r="AT59" s="6"/>
      <c r="AU59" s="6"/>
    </row>
    <row r="60" spans="1:47" ht="15" customHeight="1" x14ac:dyDescent="0.3">
      <c r="A60" s="44">
        <v>59</v>
      </c>
      <c r="B60" s="44">
        <v>43</v>
      </c>
      <c r="C60" s="44"/>
      <c r="D60" s="44"/>
      <c r="E60" s="44">
        <v>1392</v>
      </c>
      <c r="F60" s="50">
        <v>2.675925925925926E-2</v>
      </c>
      <c r="G60" s="43" t="s">
        <v>339</v>
      </c>
      <c r="H60" s="43" t="s">
        <v>362</v>
      </c>
      <c r="I60" s="44" t="s">
        <v>74</v>
      </c>
      <c r="J60" s="44" t="s">
        <v>30</v>
      </c>
      <c r="K60" s="44">
        <v>2</v>
      </c>
      <c r="L60" s="44" t="s">
        <v>36</v>
      </c>
      <c r="M60" s="6">
        <f>$B60</f>
        <v>43</v>
      </c>
      <c r="N60" s="6"/>
      <c r="O60" s="6"/>
      <c r="P60" s="6"/>
      <c r="Q60" s="6"/>
      <c r="R60" s="6"/>
      <c r="T60" s="6"/>
      <c r="U60" s="6"/>
      <c r="V60" s="6"/>
      <c r="W60" s="6"/>
      <c r="X60" s="6"/>
      <c r="Y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" customHeight="1" x14ac:dyDescent="0.3">
      <c r="A61" s="44">
        <v>60</v>
      </c>
      <c r="B61" s="44">
        <v>44</v>
      </c>
      <c r="C61" s="44">
        <v>13</v>
      </c>
      <c r="D61" s="44">
        <v>17</v>
      </c>
      <c r="E61" s="44">
        <v>761</v>
      </c>
      <c r="F61" s="50">
        <v>2.675925925925926E-2</v>
      </c>
      <c r="G61" s="43" t="s">
        <v>434</v>
      </c>
      <c r="H61" s="43" t="s">
        <v>435</v>
      </c>
      <c r="I61" s="44" t="s">
        <v>414</v>
      </c>
      <c r="J61" s="44" t="s">
        <v>40</v>
      </c>
      <c r="K61" s="44">
        <v>2</v>
      </c>
      <c r="L61" s="44" t="s">
        <v>36</v>
      </c>
      <c r="M61" s="6"/>
      <c r="N61" s="6"/>
      <c r="O61" s="6">
        <f>$B61</f>
        <v>44</v>
      </c>
      <c r="P61" s="6"/>
      <c r="Q61" s="6"/>
      <c r="R61" s="6"/>
      <c r="T61" s="6"/>
      <c r="U61" s="6"/>
      <c r="V61" s="6">
        <f>$D61</f>
        <v>17</v>
      </c>
      <c r="W61" s="6"/>
      <c r="X61" s="6"/>
      <c r="Y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5" customHeight="1" x14ac:dyDescent="0.3">
      <c r="A62" s="44">
        <v>61</v>
      </c>
      <c r="B62" s="44">
        <v>14</v>
      </c>
      <c r="C62" s="44">
        <v>5</v>
      </c>
      <c r="D62" s="44">
        <v>10</v>
      </c>
      <c r="E62" s="44">
        <v>1584</v>
      </c>
      <c r="F62" s="50">
        <v>2.6793981481481481E-2</v>
      </c>
      <c r="G62" s="43" t="s">
        <v>440</v>
      </c>
      <c r="H62" s="43" t="s">
        <v>849</v>
      </c>
      <c r="I62" s="44" t="s">
        <v>414</v>
      </c>
      <c r="J62" s="44" t="s">
        <v>25</v>
      </c>
      <c r="K62" s="44">
        <v>3</v>
      </c>
      <c r="L62" s="44" t="s">
        <v>36</v>
      </c>
      <c r="M62" s="6"/>
      <c r="N62" s="6"/>
      <c r="O62" s="6"/>
      <c r="P62" s="6"/>
      <c r="Q62" s="6"/>
      <c r="R62" s="6"/>
      <c r="T62" s="6"/>
      <c r="U62" s="6"/>
      <c r="V62" s="6"/>
      <c r="W62" s="6"/>
      <c r="X62" s="6"/>
      <c r="Y62" s="6"/>
      <c r="AA62" s="6"/>
      <c r="AB62" s="6"/>
      <c r="AC62" s="6"/>
      <c r="AD62" s="6"/>
      <c r="AE62" s="6"/>
      <c r="AF62" s="6"/>
      <c r="AG62" s="6">
        <f>$B62</f>
        <v>14</v>
      </c>
      <c r="AH62" s="6"/>
      <c r="AI62" s="6"/>
      <c r="AJ62" s="6"/>
      <c r="AL62" s="6"/>
      <c r="AM62" s="6"/>
      <c r="AN62" s="6"/>
      <c r="AO62" s="6"/>
      <c r="AP62" s="6"/>
      <c r="AQ62" s="6"/>
      <c r="AR62" s="6">
        <f>$D62</f>
        <v>10</v>
      </c>
      <c r="AS62" s="6"/>
      <c r="AT62" s="6"/>
      <c r="AU62" s="6"/>
    </row>
    <row r="63" spans="1:47" ht="15" customHeight="1" x14ac:dyDescent="0.3">
      <c r="A63" s="44">
        <v>62</v>
      </c>
      <c r="B63" s="44">
        <v>45</v>
      </c>
      <c r="C63" s="44"/>
      <c r="D63" s="44"/>
      <c r="E63" s="44">
        <v>661</v>
      </c>
      <c r="F63" s="50">
        <v>2.6851851851851852E-2</v>
      </c>
      <c r="G63" s="43" t="s">
        <v>363</v>
      </c>
      <c r="H63" s="43" t="s">
        <v>364</v>
      </c>
      <c r="I63" s="44" t="s">
        <v>74</v>
      </c>
      <c r="J63" s="44" t="s">
        <v>40</v>
      </c>
      <c r="K63" s="44">
        <v>2</v>
      </c>
      <c r="L63" s="44" t="s">
        <v>36</v>
      </c>
      <c r="M63" s="6"/>
      <c r="N63" s="6"/>
      <c r="O63" s="6">
        <f>$B63</f>
        <v>45</v>
      </c>
      <c r="P63" s="6"/>
      <c r="Q63" s="6"/>
      <c r="R63" s="6"/>
      <c r="T63" s="6"/>
      <c r="U63" s="6"/>
      <c r="V63" s="6"/>
      <c r="W63" s="6"/>
      <c r="X63" s="6"/>
      <c r="Y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" customHeight="1" x14ac:dyDescent="0.3">
      <c r="A64" s="44">
        <v>63</v>
      </c>
      <c r="B64" s="44">
        <v>46</v>
      </c>
      <c r="C64" s="44">
        <v>14</v>
      </c>
      <c r="D64" s="44">
        <v>18</v>
      </c>
      <c r="E64" s="44">
        <v>715</v>
      </c>
      <c r="F64" s="50">
        <v>2.6875E-2</v>
      </c>
      <c r="G64" s="43" t="s">
        <v>436</v>
      </c>
      <c r="H64" s="43" t="s">
        <v>187</v>
      </c>
      <c r="I64" s="44" t="s">
        <v>414</v>
      </c>
      <c r="J64" s="44" t="s">
        <v>40</v>
      </c>
      <c r="K64" s="44">
        <v>2</v>
      </c>
      <c r="L64" s="44" t="s">
        <v>36</v>
      </c>
      <c r="M64" s="6"/>
      <c r="N64" s="6"/>
      <c r="O64" s="6">
        <f>$B64</f>
        <v>46</v>
      </c>
      <c r="P64" s="6"/>
      <c r="Q64" s="6"/>
      <c r="R64" s="6"/>
      <c r="T64" s="6"/>
      <c r="U64" s="6"/>
      <c r="V64" s="6">
        <f>$D64</f>
        <v>18</v>
      </c>
      <c r="W64" s="6"/>
      <c r="X64" s="6"/>
      <c r="Y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" customHeight="1" x14ac:dyDescent="0.3">
      <c r="A65" s="44">
        <v>64</v>
      </c>
      <c r="B65" s="44">
        <v>15</v>
      </c>
      <c r="C65" s="44">
        <v>6</v>
      </c>
      <c r="D65" s="44">
        <v>11</v>
      </c>
      <c r="E65" s="44">
        <v>1783</v>
      </c>
      <c r="F65" s="50">
        <v>2.689814814814815E-2</v>
      </c>
      <c r="G65" s="43" t="s">
        <v>850</v>
      </c>
      <c r="H65" s="43" t="s">
        <v>851</v>
      </c>
      <c r="I65" s="44" t="s">
        <v>417</v>
      </c>
      <c r="J65" s="44" t="s">
        <v>27</v>
      </c>
      <c r="K65" s="44">
        <v>3</v>
      </c>
      <c r="L65" s="44" t="s">
        <v>36</v>
      </c>
      <c r="M65" s="6"/>
      <c r="N65" s="6"/>
      <c r="O65" s="6"/>
      <c r="P65" s="6"/>
      <c r="Q65" s="6"/>
      <c r="R65" s="6"/>
      <c r="T65" s="6"/>
      <c r="U65" s="6"/>
      <c r="V65" s="6"/>
      <c r="W65" s="6"/>
      <c r="X65" s="6"/>
      <c r="Y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>$B65</f>
        <v>15</v>
      </c>
      <c r="AL65" s="6"/>
      <c r="AM65" s="6"/>
      <c r="AN65" s="6"/>
      <c r="AO65" s="6"/>
      <c r="AP65" s="6"/>
      <c r="AQ65" s="6"/>
      <c r="AR65" s="6"/>
      <c r="AS65" s="6"/>
      <c r="AT65" s="6"/>
      <c r="AU65" s="6">
        <f>$D65</f>
        <v>11</v>
      </c>
    </row>
    <row r="66" spans="1:47" ht="15" customHeight="1" x14ac:dyDescent="0.3">
      <c r="A66" s="44">
        <v>65</v>
      </c>
      <c r="B66" s="44">
        <v>47</v>
      </c>
      <c r="C66" s="44">
        <v>15</v>
      </c>
      <c r="D66" s="44">
        <v>19</v>
      </c>
      <c r="E66" s="44">
        <v>1642</v>
      </c>
      <c r="F66" s="50">
        <v>2.690972222222222E-2</v>
      </c>
      <c r="G66" s="43" t="s">
        <v>363</v>
      </c>
      <c r="H66" s="43" t="s">
        <v>437</v>
      </c>
      <c r="I66" s="44" t="s">
        <v>414</v>
      </c>
      <c r="J66" s="44" t="s">
        <v>37</v>
      </c>
      <c r="K66" s="44">
        <v>2</v>
      </c>
      <c r="L66" s="44" t="s">
        <v>36</v>
      </c>
      <c r="M66" s="6"/>
      <c r="N66" s="6">
        <f>$B66</f>
        <v>47</v>
      </c>
      <c r="O66" s="6"/>
      <c r="P66" s="6"/>
      <c r="Q66" s="6"/>
      <c r="R66" s="6"/>
      <c r="T66" s="6"/>
      <c r="U66" s="6">
        <f>$D66</f>
        <v>19</v>
      </c>
      <c r="V66" s="6"/>
      <c r="W66" s="6"/>
      <c r="X66" s="6"/>
      <c r="Y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5" customHeight="1" x14ac:dyDescent="0.3">
      <c r="A67" s="44">
        <v>66</v>
      </c>
      <c r="B67" s="44">
        <v>48</v>
      </c>
      <c r="C67" s="44">
        <v>5</v>
      </c>
      <c r="D67" s="44">
        <v>20</v>
      </c>
      <c r="E67" s="44">
        <v>702</v>
      </c>
      <c r="F67" s="50">
        <v>2.6956018518518518E-2</v>
      </c>
      <c r="G67" s="43" t="s">
        <v>331</v>
      </c>
      <c r="H67" s="43" t="s">
        <v>438</v>
      </c>
      <c r="I67" s="44" t="s">
        <v>417</v>
      </c>
      <c r="J67" s="44" t="s">
        <v>40</v>
      </c>
      <c r="K67" s="44">
        <v>2</v>
      </c>
      <c r="L67" s="44" t="s">
        <v>36</v>
      </c>
      <c r="M67" s="6"/>
      <c r="N67" s="6"/>
      <c r="O67" s="6">
        <f>$B67</f>
        <v>48</v>
      </c>
      <c r="P67" s="6"/>
      <c r="Q67" s="6"/>
      <c r="R67" s="6"/>
      <c r="T67" s="6"/>
      <c r="U67" s="6"/>
      <c r="V67" s="6">
        <f>$D67</f>
        <v>20</v>
      </c>
      <c r="W67" s="6"/>
      <c r="X67" s="6"/>
      <c r="Y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" customHeight="1" x14ac:dyDescent="0.3">
      <c r="A68" s="44">
        <v>67</v>
      </c>
      <c r="B68" s="44">
        <v>16</v>
      </c>
      <c r="C68" s="44">
        <v>6</v>
      </c>
      <c r="D68" s="44">
        <v>12</v>
      </c>
      <c r="E68" s="44">
        <v>1582</v>
      </c>
      <c r="F68" s="50">
        <v>2.6979166666666665E-2</v>
      </c>
      <c r="G68" s="43" t="s">
        <v>341</v>
      </c>
      <c r="H68" s="43" t="s">
        <v>852</v>
      </c>
      <c r="I68" s="44" t="s">
        <v>414</v>
      </c>
      <c r="J68" s="44" t="s">
        <v>25</v>
      </c>
      <c r="K68" s="44">
        <v>3</v>
      </c>
      <c r="L68" s="44" t="s">
        <v>36</v>
      </c>
      <c r="M68" s="6"/>
      <c r="N68" s="6"/>
      <c r="O68" s="6"/>
      <c r="P68" s="6"/>
      <c r="Q68" s="6"/>
      <c r="R68" s="6"/>
      <c r="T68" s="6"/>
      <c r="U68" s="6"/>
      <c r="V68" s="6"/>
      <c r="W68" s="6"/>
      <c r="X68" s="6"/>
      <c r="Y68" s="6"/>
      <c r="AA68" s="6"/>
      <c r="AB68" s="6"/>
      <c r="AC68" s="6"/>
      <c r="AD68" s="6"/>
      <c r="AE68" s="6"/>
      <c r="AF68" s="6"/>
      <c r="AG68" s="6">
        <f>$B68</f>
        <v>16</v>
      </c>
      <c r="AH68" s="6"/>
      <c r="AI68" s="6"/>
      <c r="AJ68" s="6"/>
      <c r="AL68" s="6"/>
      <c r="AM68" s="6"/>
      <c r="AN68" s="6"/>
      <c r="AO68" s="6"/>
      <c r="AP68" s="6"/>
      <c r="AQ68" s="6"/>
      <c r="AR68" s="6">
        <f>$D68</f>
        <v>12</v>
      </c>
      <c r="AS68" s="6"/>
      <c r="AT68" s="6"/>
      <c r="AU68" s="6"/>
    </row>
    <row r="69" spans="1:47" ht="15" customHeight="1" x14ac:dyDescent="0.3">
      <c r="A69" s="44">
        <v>68</v>
      </c>
      <c r="B69" s="44">
        <v>49</v>
      </c>
      <c r="C69" s="44">
        <v>16</v>
      </c>
      <c r="D69" s="44">
        <v>21</v>
      </c>
      <c r="E69" s="44">
        <v>850</v>
      </c>
      <c r="F69" s="50">
        <v>2.7013888888888889E-2</v>
      </c>
      <c r="G69" s="43" t="s">
        <v>363</v>
      </c>
      <c r="H69" s="43" t="s">
        <v>439</v>
      </c>
      <c r="I69" s="44" t="s">
        <v>414</v>
      </c>
      <c r="J69" s="44" t="s">
        <v>39</v>
      </c>
      <c r="K69" s="44">
        <v>2</v>
      </c>
      <c r="L69" s="44" t="s">
        <v>36</v>
      </c>
      <c r="M69" s="6"/>
      <c r="N69" s="6"/>
      <c r="O69" s="6"/>
      <c r="P69" s="6"/>
      <c r="Q69" s="6"/>
      <c r="R69" s="6">
        <f>$B69</f>
        <v>49</v>
      </c>
      <c r="T69" s="6"/>
      <c r="U69" s="6"/>
      <c r="V69" s="6"/>
      <c r="W69" s="6"/>
      <c r="X69" s="6"/>
      <c r="Y69" s="6">
        <f>$D69</f>
        <v>21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" customHeight="1" x14ac:dyDescent="0.3">
      <c r="A70" s="44">
        <v>69</v>
      </c>
      <c r="B70" s="44">
        <v>50</v>
      </c>
      <c r="C70" s="44"/>
      <c r="D70" s="44"/>
      <c r="E70" s="44">
        <v>1529</v>
      </c>
      <c r="F70" s="50">
        <v>2.7025462962962963E-2</v>
      </c>
      <c r="G70" s="43" t="s">
        <v>365</v>
      </c>
      <c r="H70" s="43" t="s">
        <v>366</v>
      </c>
      <c r="I70" s="44" t="s">
        <v>74</v>
      </c>
      <c r="J70" s="44" t="s">
        <v>23</v>
      </c>
      <c r="K70" s="44">
        <v>2</v>
      </c>
      <c r="L70" s="44" t="s">
        <v>36</v>
      </c>
      <c r="M70" s="6"/>
      <c r="N70" s="6"/>
      <c r="O70" s="6"/>
      <c r="P70" s="6">
        <f>$B70</f>
        <v>50</v>
      </c>
      <c r="Q70" s="6"/>
      <c r="R70" s="6"/>
      <c r="T70" s="6"/>
      <c r="U70" s="6"/>
      <c r="V70" s="6"/>
      <c r="W70" s="6"/>
      <c r="X70" s="6"/>
      <c r="Y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" customHeight="1" x14ac:dyDescent="0.3">
      <c r="A71" s="44">
        <v>70</v>
      </c>
      <c r="B71" s="44">
        <v>51</v>
      </c>
      <c r="C71" s="44">
        <v>1</v>
      </c>
      <c r="D71" s="44">
        <v>22</v>
      </c>
      <c r="E71" s="44">
        <v>1418</v>
      </c>
      <c r="F71" s="50">
        <v>2.7037037037037037E-2</v>
      </c>
      <c r="G71" s="43" t="s">
        <v>440</v>
      </c>
      <c r="H71" s="43" t="s">
        <v>441</v>
      </c>
      <c r="I71" s="44" t="s">
        <v>442</v>
      </c>
      <c r="J71" s="44" t="s">
        <v>30</v>
      </c>
      <c r="K71" s="44">
        <v>2</v>
      </c>
      <c r="L71" s="44" t="s">
        <v>36</v>
      </c>
      <c r="M71" s="6">
        <f>$B71</f>
        <v>51</v>
      </c>
      <c r="N71" s="6"/>
      <c r="O71" s="6"/>
      <c r="P71" s="6"/>
      <c r="Q71" s="6"/>
      <c r="R71" s="6"/>
      <c r="T71" s="6">
        <f>$D71</f>
        <v>22</v>
      </c>
      <c r="U71" s="6"/>
      <c r="V71" s="6"/>
      <c r="W71" s="6"/>
      <c r="X71" s="6"/>
      <c r="Y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" customHeight="1" x14ac:dyDescent="0.3">
      <c r="A72" s="44">
        <v>71</v>
      </c>
      <c r="B72" s="44">
        <v>52</v>
      </c>
      <c r="C72" s="44"/>
      <c r="D72" s="44"/>
      <c r="E72" s="44">
        <v>1680</v>
      </c>
      <c r="F72" s="50">
        <v>2.7060185185185184E-2</v>
      </c>
      <c r="G72" s="43" t="s">
        <v>367</v>
      </c>
      <c r="H72" s="43" t="s">
        <v>368</v>
      </c>
      <c r="I72" s="44" t="s">
        <v>74</v>
      </c>
      <c r="J72" s="44" t="s">
        <v>37</v>
      </c>
      <c r="K72" s="44">
        <v>2</v>
      </c>
      <c r="L72" s="44" t="s">
        <v>36</v>
      </c>
      <c r="M72" s="6"/>
      <c r="N72" s="6">
        <f>$B72</f>
        <v>52</v>
      </c>
      <c r="O72" s="6"/>
      <c r="P72" s="6"/>
      <c r="Q72" s="6"/>
      <c r="R72" s="6"/>
      <c r="T72" s="6"/>
      <c r="U72" s="6"/>
      <c r="V72" s="6"/>
      <c r="W72" s="6"/>
      <c r="X72" s="6"/>
      <c r="Y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" customHeight="1" x14ac:dyDescent="0.3">
      <c r="A73" s="44">
        <v>72</v>
      </c>
      <c r="B73" s="44">
        <v>17</v>
      </c>
      <c r="C73" s="44">
        <v>1</v>
      </c>
      <c r="D73" s="44"/>
      <c r="E73" s="44">
        <v>1933</v>
      </c>
      <c r="F73" s="50">
        <v>2.7071759259259257E-2</v>
      </c>
      <c r="G73" s="43" t="s">
        <v>832</v>
      </c>
      <c r="H73" s="43" t="s">
        <v>260</v>
      </c>
      <c r="I73" s="44" t="s">
        <v>412</v>
      </c>
      <c r="J73" s="44" t="s">
        <v>22</v>
      </c>
      <c r="K73" s="44">
        <v>3</v>
      </c>
      <c r="L73" s="44" t="s">
        <v>36</v>
      </c>
      <c r="M73" s="6"/>
      <c r="N73" s="6"/>
      <c r="O73" s="6"/>
      <c r="P73" s="6"/>
      <c r="Q73" s="6"/>
      <c r="R73" s="6"/>
      <c r="T73" s="6"/>
      <c r="U73" s="6"/>
      <c r="V73" s="6"/>
      <c r="W73" s="6"/>
      <c r="X73" s="6"/>
      <c r="Y73" s="6"/>
      <c r="AA73" s="6"/>
      <c r="AB73" s="6"/>
      <c r="AC73" s="6"/>
      <c r="AD73" s="6"/>
      <c r="AE73" s="6"/>
      <c r="AF73" s="6"/>
      <c r="AG73" s="6"/>
      <c r="AH73" s="6"/>
      <c r="AI73" s="6">
        <f>$B73</f>
        <v>17</v>
      </c>
      <c r="AJ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" customHeight="1" x14ac:dyDescent="0.3">
      <c r="A74" s="44">
        <v>73</v>
      </c>
      <c r="B74" s="44">
        <v>53</v>
      </c>
      <c r="C74" s="44">
        <v>17</v>
      </c>
      <c r="D74" s="44">
        <v>23</v>
      </c>
      <c r="E74" s="44">
        <v>748</v>
      </c>
      <c r="F74" s="50">
        <v>2.7118055555555558E-2</v>
      </c>
      <c r="G74" s="43" t="s">
        <v>443</v>
      </c>
      <c r="H74" s="43" t="s">
        <v>170</v>
      </c>
      <c r="I74" s="44" t="s">
        <v>414</v>
      </c>
      <c r="J74" s="44" t="s">
        <v>40</v>
      </c>
      <c r="K74" s="44">
        <v>2</v>
      </c>
      <c r="L74" s="44" t="s">
        <v>36</v>
      </c>
      <c r="M74" s="6"/>
      <c r="N74" s="6"/>
      <c r="O74" s="6">
        <f>$B74</f>
        <v>53</v>
      </c>
      <c r="P74" s="6"/>
      <c r="Q74" s="6"/>
      <c r="R74" s="6"/>
      <c r="T74" s="6"/>
      <c r="U74" s="6"/>
      <c r="V74" s="6">
        <f>$D74</f>
        <v>23</v>
      </c>
      <c r="W74" s="6"/>
      <c r="X74" s="6"/>
      <c r="Y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" customHeight="1" x14ac:dyDescent="0.3">
      <c r="A75" s="44">
        <v>74</v>
      </c>
      <c r="B75" s="44">
        <v>18</v>
      </c>
      <c r="C75" s="44"/>
      <c r="D75" s="44"/>
      <c r="E75" s="44">
        <v>1467</v>
      </c>
      <c r="F75" s="50">
        <v>2.7129629629629629E-2</v>
      </c>
      <c r="G75" s="43" t="s">
        <v>524</v>
      </c>
      <c r="H75" s="43" t="s">
        <v>791</v>
      </c>
      <c r="I75" s="44" t="s">
        <v>74</v>
      </c>
      <c r="J75" s="44" t="s">
        <v>34</v>
      </c>
      <c r="K75" s="44">
        <v>3</v>
      </c>
      <c r="L75" s="44" t="s">
        <v>36</v>
      </c>
      <c r="M75" s="6"/>
      <c r="N75" s="6"/>
      <c r="O75" s="6"/>
      <c r="P75" s="6"/>
      <c r="Q75" s="6"/>
      <c r="R75" s="6"/>
      <c r="T75" s="6"/>
      <c r="U75" s="6"/>
      <c r="V75" s="6"/>
      <c r="W75" s="6"/>
      <c r="X75" s="6"/>
      <c r="Y75" s="6"/>
      <c r="AA75" s="6"/>
      <c r="AB75" s="6"/>
      <c r="AC75" s="6"/>
      <c r="AD75" s="6"/>
      <c r="AE75" s="6"/>
      <c r="AF75" s="6"/>
      <c r="AG75" s="6"/>
      <c r="AH75" s="6">
        <f>$B75</f>
        <v>18</v>
      </c>
      <c r="AI75" s="6"/>
      <c r="AJ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" customHeight="1" x14ac:dyDescent="0.3">
      <c r="A76" s="44">
        <v>75</v>
      </c>
      <c r="B76" s="44">
        <v>19</v>
      </c>
      <c r="C76" s="44">
        <v>7</v>
      </c>
      <c r="D76" s="44">
        <v>13</v>
      </c>
      <c r="E76" s="44">
        <v>1251</v>
      </c>
      <c r="F76" s="50">
        <v>2.71875E-2</v>
      </c>
      <c r="G76" s="43" t="s">
        <v>327</v>
      </c>
      <c r="H76" s="43" t="s">
        <v>853</v>
      </c>
      <c r="I76" s="44" t="s">
        <v>414</v>
      </c>
      <c r="J76" s="44" t="s">
        <v>20</v>
      </c>
      <c r="K76" s="44">
        <v>3</v>
      </c>
      <c r="L76" s="44" t="s">
        <v>36</v>
      </c>
      <c r="M76" s="6"/>
      <c r="N76" s="6"/>
      <c r="O76" s="6"/>
      <c r="P76" s="6"/>
      <c r="Q76" s="6"/>
      <c r="R76" s="6"/>
      <c r="T76" s="6"/>
      <c r="U76" s="6"/>
      <c r="V76" s="6"/>
      <c r="W76" s="6"/>
      <c r="X76" s="6"/>
      <c r="Y76" s="6"/>
      <c r="AA76" s="6"/>
      <c r="AB76" s="6">
        <f>$B76</f>
        <v>19</v>
      </c>
      <c r="AC76" s="6"/>
      <c r="AD76" s="6"/>
      <c r="AE76" s="6"/>
      <c r="AF76" s="6"/>
      <c r="AG76" s="6"/>
      <c r="AH76" s="6"/>
      <c r="AI76" s="6"/>
      <c r="AJ76" s="6"/>
      <c r="AL76" s="6"/>
      <c r="AM76" s="6">
        <f>$D76</f>
        <v>13</v>
      </c>
      <c r="AN76" s="6"/>
      <c r="AO76" s="6"/>
      <c r="AP76" s="6"/>
      <c r="AQ76" s="6"/>
      <c r="AR76" s="6"/>
      <c r="AS76" s="6"/>
      <c r="AT76" s="6"/>
      <c r="AU76" s="6"/>
    </row>
    <row r="77" spans="1:47" ht="15" customHeight="1" x14ac:dyDescent="0.3">
      <c r="A77" s="44">
        <v>76</v>
      </c>
      <c r="B77" s="44">
        <v>20</v>
      </c>
      <c r="C77" s="44"/>
      <c r="D77" s="44"/>
      <c r="E77" s="44">
        <v>1955</v>
      </c>
      <c r="F77" s="50">
        <v>2.7233796296296298E-2</v>
      </c>
      <c r="G77" s="43" t="s">
        <v>792</v>
      </c>
      <c r="H77" s="43" t="s">
        <v>498</v>
      </c>
      <c r="I77" s="44" t="s">
        <v>74</v>
      </c>
      <c r="J77" s="44" t="s">
        <v>19</v>
      </c>
      <c r="K77" s="44">
        <v>3</v>
      </c>
      <c r="L77" s="44" t="s">
        <v>36</v>
      </c>
      <c r="M77" s="6"/>
      <c r="N77" s="6"/>
      <c r="O77" s="6"/>
      <c r="P77" s="6"/>
      <c r="Q77" s="6"/>
      <c r="R77" s="6"/>
      <c r="T77" s="6"/>
      <c r="U77" s="6"/>
      <c r="V77" s="6"/>
      <c r="W77" s="6"/>
      <c r="X77" s="6"/>
      <c r="Y77" s="6"/>
      <c r="AA77" s="6"/>
      <c r="AB77" s="6"/>
      <c r="AC77" s="6"/>
      <c r="AD77" s="6"/>
      <c r="AE77" s="6"/>
      <c r="AF77" s="6">
        <f>$B77</f>
        <v>20</v>
      </c>
      <c r="AG77" s="6"/>
      <c r="AH77" s="6"/>
      <c r="AI77" s="6"/>
      <c r="AJ77" s="6"/>
      <c r="AL77" s="6"/>
      <c r="AM77" s="6"/>
      <c r="AN77" s="6"/>
      <c r="AO77" s="6"/>
      <c r="AP77" s="6"/>
      <c r="AQ77" s="6"/>
      <c r="AR77" s="6">
        <f>$D77</f>
        <v>0</v>
      </c>
      <c r="AS77" s="6"/>
      <c r="AT77" s="6"/>
      <c r="AU77" s="6"/>
    </row>
    <row r="78" spans="1:47" ht="15" customHeight="1" x14ac:dyDescent="0.3">
      <c r="A78" s="44">
        <v>78</v>
      </c>
      <c r="B78" s="44">
        <v>54</v>
      </c>
      <c r="C78" s="44">
        <v>18</v>
      </c>
      <c r="D78" s="44">
        <v>24</v>
      </c>
      <c r="E78" s="44">
        <v>784</v>
      </c>
      <c r="F78" s="50">
        <v>2.7291666666666665E-2</v>
      </c>
      <c r="G78" s="43" t="s">
        <v>444</v>
      </c>
      <c r="H78" s="43" t="s">
        <v>445</v>
      </c>
      <c r="I78" s="44" t="s">
        <v>414</v>
      </c>
      <c r="J78" s="44" t="s">
        <v>40</v>
      </c>
      <c r="K78" s="44">
        <v>2</v>
      </c>
      <c r="L78" s="44" t="s">
        <v>36</v>
      </c>
      <c r="M78" s="6"/>
      <c r="N78" s="6"/>
      <c r="O78" s="6">
        <f>$B78</f>
        <v>54</v>
      </c>
      <c r="P78" s="6"/>
      <c r="Q78" s="6"/>
      <c r="R78" s="6"/>
      <c r="T78" s="6"/>
      <c r="U78" s="6"/>
      <c r="V78" s="6">
        <f>$D78</f>
        <v>24</v>
      </c>
      <c r="W78" s="6"/>
      <c r="X78" s="6"/>
      <c r="Y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" customHeight="1" x14ac:dyDescent="0.3">
      <c r="A79" s="44">
        <v>79</v>
      </c>
      <c r="B79" s="44">
        <v>55</v>
      </c>
      <c r="C79" s="44">
        <v>6</v>
      </c>
      <c r="D79" s="44">
        <v>25</v>
      </c>
      <c r="E79" s="44">
        <v>1533</v>
      </c>
      <c r="F79" s="50">
        <v>2.7337962962962963E-2</v>
      </c>
      <c r="G79" s="43" t="s">
        <v>444</v>
      </c>
      <c r="H79" s="43" t="s">
        <v>446</v>
      </c>
      <c r="I79" s="44" t="s">
        <v>417</v>
      </c>
      <c r="J79" s="44" t="s">
        <v>23</v>
      </c>
      <c r="K79" s="44">
        <v>2</v>
      </c>
      <c r="L79" s="44" t="s">
        <v>36</v>
      </c>
      <c r="M79" s="6"/>
      <c r="N79" s="6"/>
      <c r="O79" s="6"/>
      <c r="P79" s="6">
        <f>$B79</f>
        <v>55</v>
      </c>
      <c r="Q79" s="6"/>
      <c r="R79" s="6"/>
      <c r="T79" s="6"/>
      <c r="U79" s="6"/>
      <c r="V79" s="6"/>
      <c r="W79" s="6">
        <f>$D79</f>
        <v>25</v>
      </c>
      <c r="X79" s="6"/>
      <c r="Y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" customHeight="1" x14ac:dyDescent="0.3">
      <c r="A80" s="44">
        <v>80</v>
      </c>
      <c r="B80" s="44">
        <v>56</v>
      </c>
      <c r="C80" s="44">
        <v>19</v>
      </c>
      <c r="D80" s="44">
        <v>26</v>
      </c>
      <c r="E80" s="44">
        <v>1132</v>
      </c>
      <c r="F80" s="50">
        <v>2.7384259259259257E-2</v>
      </c>
      <c r="G80" s="43" t="s">
        <v>447</v>
      </c>
      <c r="H80" s="43" t="s">
        <v>448</v>
      </c>
      <c r="I80" s="44" t="s">
        <v>414</v>
      </c>
      <c r="J80" s="44" t="s">
        <v>32</v>
      </c>
      <c r="K80" s="44">
        <v>2</v>
      </c>
      <c r="L80" s="44" t="s">
        <v>36</v>
      </c>
      <c r="M80" s="6"/>
      <c r="N80" s="6"/>
      <c r="O80" s="6"/>
      <c r="P80" s="6"/>
      <c r="Q80" s="6">
        <f>$B80</f>
        <v>56</v>
      </c>
      <c r="R80" s="6"/>
      <c r="T80" s="6"/>
      <c r="U80" s="6"/>
      <c r="V80" s="6"/>
      <c r="W80" s="6"/>
      <c r="X80" s="6">
        <f>$D80</f>
        <v>26</v>
      </c>
      <c r="Y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" customHeight="1" x14ac:dyDescent="0.3">
      <c r="A81" s="44">
        <v>82</v>
      </c>
      <c r="B81" s="44">
        <v>57</v>
      </c>
      <c r="C81" s="44">
        <v>7</v>
      </c>
      <c r="D81" s="44">
        <v>27</v>
      </c>
      <c r="E81" s="44">
        <v>1662</v>
      </c>
      <c r="F81" s="50">
        <v>2.7418981481481482E-2</v>
      </c>
      <c r="G81" s="43" t="s">
        <v>449</v>
      </c>
      <c r="H81" s="43" t="s">
        <v>450</v>
      </c>
      <c r="I81" s="44" t="s">
        <v>417</v>
      </c>
      <c r="J81" s="44" t="s">
        <v>37</v>
      </c>
      <c r="K81" s="44">
        <v>2</v>
      </c>
      <c r="L81" s="44" t="s">
        <v>36</v>
      </c>
      <c r="M81" s="6"/>
      <c r="N81" s="6">
        <f>$B81</f>
        <v>57</v>
      </c>
      <c r="O81" s="6"/>
      <c r="P81" s="6"/>
      <c r="Q81" s="6"/>
      <c r="R81" s="6"/>
      <c r="T81" s="6"/>
      <c r="U81" s="6">
        <f>$D81</f>
        <v>27</v>
      </c>
      <c r="V81" s="6"/>
      <c r="W81" s="6"/>
      <c r="X81" s="6"/>
      <c r="Y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" customHeight="1" x14ac:dyDescent="0.3">
      <c r="A82" s="44">
        <v>83</v>
      </c>
      <c r="B82" s="44">
        <v>21</v>
      </c>
      <c r="C82" s="44"/>
      <c r="D82" s="44"/>
      <c r="E82" s="44">
        <v>1894</v>
      </c>
      <c r="F82" s="50">
        <v>2.7442129629629629E-2</v>
      </c>
      <c r="G82" s="43" t="s">
        <v>492</v>
      </c>
      <c r="H82" s="43" t="s">
        <v>793</v>
      </c>
      <c r="I82" s="44" t="s">
        <v>74</v>
      </c>
      <c r="J82" s="44" t="s">
        <v>24</v>
      </c>
      <c r="K82" s="44">
        <v>3</v>
      </c>
      <c r="L82" s="44" t="s">
        <v>36</v>
      </c>
      <c r="M82" s="6"/>
      <c r="N82" s="6"/>
      <c r="O82" s="6"/>
      <c r="P82" s="6"/>
      <c r="Q82" s="6"/>
      <c r="R82" s="6"/>
      <c r="T82" s="6"/>
      <c r="U82" s="6"/>
      <c r="V82" s="6"/>
      <c r="W82" s="6"/>
      <c r="X82" s="6"/>
      <c r="Y82" s="6"/>
      <c r="AA82" s="6"/>
      <c r="AB82" s="6"/>
      <c r="AC82" s="6"/>
      <c r="AD82" s="6"/>
      <c r="AE82" s="6">
        <f>$B82</f>
        <v>21</v>
      </c>
      <c r="AF82" s="6"/>
      <c r="AG82" s="6"/>
      <c r="AH82" s="6"/>
      <c r="AI82" s="6"/>
      <c r="AJ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" customHeight="1" x14ac:dyDescent="0.3">
      <c r="A83" s="44">
        <v>84</v>
      </c>
      <c r="B83" s="44">
        <v>58</v>
      </c>
      <c r="C83" s="44">
        <v>20</v>
      </c>
      <c r="D83" s="44">
        <v>28</v>
      </c>
      <c r="E83" s="44">
        <v>1104</v>
      </c>
      <c r="F83" s="50">
        <v>2.7453703703703702E-2</v>
      </c>
      <c r="G83" s="43" t="s">
        <v>451</v>
      </c>
      <c r="H83" s="43" t="s">
        <v>452</v>
      </c>
      <c r="I83" s="44" t="s">
        <v>414</v>
      </c>
      <c r="J83" s="44" t="s">
        <v>32</v>
      </c>
      <c r="K83" s="44">
        <v>2</v>
      </c>
      <c r="L83" s="44" t="s">
        <v>36</v>
      </c>
      <c r="M83" s="6"/>
      <c r="N83" s="6"/>
      <c r="O83" s="6"/>
      <c r="P83" s="6"/>
      <c r="Q83" s="6">
        <f>$B83</f>
        <v>58</v>
      </c>
      <c r="R83" s="6"/>
      <c r="T83" s="6"/>
      <c r="U83" s="6"/>
      <c r="V83" s="6"/>
      <c r="W83" s="6"/>
      <c r="X83" s="6">
        <f>$D83</f>
        <v>28</v>
      </c>
      <c r="Y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" customHeight="1" x14ac:dyDescent="0.3">
      <c r="A84" s="44">
        <v>85</v>
      </c>
      <c r="B84" s="44">
        <v>59</v>
      </c>
      <c r="C84" s="44">
        <v>8</v>
      </c>
      <c r="D84" s="44">
        <v>29</v>
      </c>
      <c r="E84" s="44">
        <v>1134</v>
      </c>
      <c r="F84" s="50">
        <v>2.7453703703703702E-2</v>
      </c>
      <c r="G84" s="43" t="s">
        <v>436</v>
      </c>
      <c r="H84" s="43" t="s">
        <v>86</v>
      </c>
      <c r="I84" s="44" t="s">
        <v>417</v>
      </c>
      <c r="J84" s="44" t="s">
        <v>32</v>
      </c>
      <c r="K84" s="44">
        <v>2</v>
      </c>
      <c r="L84" s="44" t="s">
        <v>36</v>
      </c>
      <c r="M84" s="6"/>
      <c r="N84" s="6"/>
      <c r="O84" s="6"/>
      <c r="P84" s="6"/>
      <c r="Q84" s="6">
        <f>$B84</f>
        <v>59</v>
      </c>
      <c r="R84" s="6"/>
      <c r="T84" s="6"/>
      <c r="U84" s="6"/>
      <c r="V84" s="6"/>
      <c r="W84" s="6"/>
      <c r="X84" s="6">
        <f>$D84</f>
        <v>29</v>
      </c>
      <c r="Y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" customHeight="1" x14ac:dyDescent="0.3">
      <c r="A85" s="44">
        <v>86</v>
      </c>
      <c r="B85" s="44">
        <v>60</v>
      </c>
      <c r="C85" s="44">
        <v>21</v>
      </c>
      <c r="D85" s="44">
        <v>30</v>
      </c>
      <c r="E85" s="44">
        <v>738</v>
      </c>
      <c r="F85" s="50">
        <v>2.7511574074074074E-2</v>
      </c>
      <c r="G85" s="43" t="s">
        <v>453</v>
      </c>
      <c r="H85" s="43" t="s">
        <v>454</v>
      </c>
      <c r="I85" s="44" t="s">
        <v>414</v>
      </c>
      <c r="J85" s="44" t="s">
        <v>40</v>
      </c>
      <c r="K85" s="44">
        <v>2</v>
      </c>
      <c r="L85" s="44" t="s">
        <v>36</v>
      </c>
      <c r="M85" s="6"/>
      <c r="N85" s="6"/>
      <c r="O85" s="6">
        <f>$B85</f>
        <v>60</v>
      </c>
      <c r="P85" s="6"/>
      <c r="Q85" s="6"/>
      <c r="R85" s="6"/>
      <c r="T85" s="6"/>
      <c r="U85" s="6"/>
      <c r="V85" s="6">
        <f>$D85</f>
        <v>30</v>
      </c>
      <c r="W85" s="6"/>
      <c r="X85" s="6"/>
      <c r="Y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" customHeight="1" x14ac:dyDescent="0.3">
      <c r="A86" s="44">
        <v>87</v>
      </c>
      <c r="B86" s="44">
        <v>61</v>
      </c>
      <c r="C86" s="44">
        <v>22</v>
      </c>
      <c r="D86" s="44">
        <v>31</v>
      </c>
      <c r="E86" s="44">
        <v>802</v>
      </c>
      <c r="F86" s="50">
        <v>2.7546296296296294E-2</v>
      </c>
      <c r="G86" s="43" t="s">
        <v>455</v>
      </c>
      <c r="H86" s="43" t="s">
        <v>378</v>
      </c>
      <c r="I86" s="44" t="s">
        <v>414</v>
      </c>
      <c r="J86" s="44" t="s">
        <v>39</v>
      </c>
      <c r="K86" s="44">
        <v>2</v>
      </c>
      <c r="L86" s="44" t="s">
        <v>36</v>
      </c>
      <c r="M86" s="6"/>
      <c r="N86" s="6"/>
      <c r="O86" s="6"/>
      <c r="P86" s="6"/>
      <c r="Q86" s="6"/>
      <c r="R86" s="6">
        <f>$B86</f>
        <v>61</v>
      </c>
      <c r="T86" s="6"/>
      <c r="U86" s="6"/>
      <c r="V86" s="6"/>
      <c r="W86" s="6"/>
      <c r="X86" s="6"/>
      <c r="Y86" s="6">
        <f>$D86</f>
        <v>31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" customHeight="1" x14ac:dyDescent="0.3">
      <c r="A87" s="44">
        <v>88</v>
      </c>
      <c r="B87" s="44">
        <v>22</v>
      </c>
      <c r="C87" s="44"/>
      <c r="D87" s="44"/>
      <c r="E87" s="44">
        <v>1709</v>
      </c>
      <c r="F87" s="50">
        <v>2.7569444444444442E-2</v>
      </c>
      <c r="G87" s="43" t="s">
        <v>402</v>
      </c>
      <c r="H87" s="43" t="s">
        <v>794</v>
      </c>
      <c r="I87" s="44" t="s">
        <v>74</v>
      </c>
      <c r="J87" s="44" t="s">
        <v>21</v>
      </c>
      <c r="K87" s="44">
        <v>3</v>
      </c>
      <c r="L87" s="44" t="s">
        <v>36</v>
      </c>
      <c r="M87" s="6"/>
      <c r="N87" s="6"/>
      <c r="O87" s="6"/>
      <c r="P87" s="6"/>
      <c r="Q87" s="6"/>
      <c r="R87" s="6"/>
      <c r="T87" s="6"/>
      <c r="U87" s="6"/>
      <c r="V87" s="6"/>
      <c r="W87" s="6"/>
      <c r="X87" s="6"/>
      <c r="Y87" s="6"/>
      <c r="AA87" s="6"/>
      <c r="AB87" s="6"/>
      <c r="AC87" s="6"/>
      <c r="AD87" s="6">
        <f>$B87</f>
        <v>22</v>
      </c>
      <c r="AE87" s="6"/>
      <c r="AF87" s="6"/>
      <c r="AG87" s="6"/>
      <c r="AH87" s="6"/>
      <c r="AI87" s="6"/>
      <c r="AJ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" customHeight="1" x14ac:dyDescent="0.3">
      <c r="A88" s="44">
        <v>89</v>
      </c>
      <c r="B88" s="44">
        <v>62</v>
      </c>
      <c r="C88" s="44"/>
      <c r="D88" s="44"/>
      <c r="E88" s="44">
        <v>1531</v>
      </c>
      <c r="F88" s="50">
        <v>2.7604166666666666E-2</v>
      </c>
      <c r="G88" s="43" t="s">
        <v>369</v>
      </c>
      <c r="H88" s="43" t="s">
        <v>370</v>
      </c>
      <c r="I88" s="44" t="s">
        <v>74</v>
      </c>
      <c r="J88" s="44" t="s">
        <v>23</v>
      </c>
      <c r="K88" s="44">
        <v>2</v>
      </c>
      <c r="L88" s="44" t="s">
        <v>36</v>
      </c>
      <c r="M88" s="6"/>
      <c r="N88" s="6"/>
      <c r="O88" s="6"/>
      <c r="P88" s="6">
        <f>$B88</f>
        <v>62</v>
      </c>
      <c r="Q88" s="6"/>
      <c r="R88" s="6"/>
      <c r="T88" s="6"/>
      <c r="U88" s="6"/>
      <c r="V88" s="6"/>
      <c r="W88" s="6"/>
      <c r="X88" s="6"/>
      <c r="Y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5" customHeight="1" x14ac:dyDescent="0.3">
      <c r="A89" s="44">
        <v>90</v>
      </c>
      <c r="B89" s="44">
        <v>63</v>
      </c>
      <c r="C89" s="44"/>
      <c r="D89" s="44"/>
      <c r="E89" s="44">
        <v>743</v>
      </c>
      <c r="F89" s="50">
        <v>2.7835648148148148E-2</v>
      </c>
      <c r="G89" s="43" t="s">
        <v>353</v>
      </c>
      <c r="H89" s="43" t="s">
        <v>371</v>
      </c>
      <c r="I89" s="44" t="s">
        <v>74</v>
      </c>
      <c r="J89" s="44" t="s">
        <v>40</v>
      </c>
      <c r="K89" s="44">
        <v>2</v>
      </c>
      <c r="L89" s="44" t="s">
        <v>36</v>
      </c>
      <c r="M89" s="6"/>
      <c r="N89" s="6"/>
      <c r="O89" s="6">
        <f>$B89</f>
        <v>63</v>
      </c>
      <c r="P89" s="6"/>
      <c r="Q89" s="6"/>
      <c r="R89" s="6"/>
      <c r="T89" s="6"/>
      <c r="U89" s="6"/>
      <c r="V89" s="6"/>
      <c r="W89" s="6"/>
      <c r="X89" s="6"/>
      <c r="Y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5" customHeight="1" x14ac:dyDescent="0.3">
      <c r="A90" s="44">
        <v>91</v>
      </c>
      <c r="B90" s="44">
        <v>64</v>
      </c>
      <c r="C90" s="44"/>
      <c r="D90" s="44"/>
      <c r="E90" s="44">
        <v>675</v>
      </c>
      <c r="F90" s="50">
        <v>2.7858796296296295E-2</v>
      </c>
      <c r="G90" s="43" t="s">
        <v>372</v>
      </c>
      <c r="H90" s="43" t="s">
        <v>373</v>
      </c>
      <c r="I90" s="44" t="s">
        <v>74</v>
      </c>
      <c r="J90" s="44" t="s">
        <v>40</v>
      </c>
      <c r="K90" s="44">
        <v>2</v>
      </c>
      <c r="L90" s="44" t="s">
        <v>36</v>
      </c>
      <c r="M90" s="6"/>
      <c r="N90" s="6"/>
      <c r="O90" s="6">
        <f>$B90</f>
        <v>64</v>
      </c>
      <c r="P90" s="6"/>
      <c r="Q90" s="6"/>
      <c r="R90" s="6"/>
      <c r="T90" s="6"/>
      <c r="U90" s="6"/>
      <c r="V90" s="6"/>
      <c r="W90" s="6"/>
      <c r="X90" s="6"/>
      <c r="Y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" customHeight="1" x14ac:dyDescent="0.3">
      <c r="A91" s="44">
        <v>92</v>
      </c>
      <c r="B91" s="44">
        <v>23</v>
      </c>
      <c r="C91" s="44">
        <v>8</v>
      </c>
      <c r="D91" s="44">
        <v>14</v>
      </c>
      <c r="E91" s="44">
        <v>1454</v>
      </c>
      <c r="F91" s="50">
        <v>2.7870370370370372E-2</v>
      </c>
      <c r="G91" s="43" t="s">
        <v>426</v>
      </c>
      <c r="H91" s="43" t="s">
        <v>567</v>
      </c>
      <c r="I91" s="44" t="s">
        <v>414</v>
      </c>
      <c r="J91" s="44" t="s">
        <v>34</v>
      </c>
      <c r="K91" s="44">
        <v>3</v>
      </c>
      <c r="L91" s="44" t="s">
        <v>36</v>
      </c>
      <c r="M91" s="6"/>
      <c r="N91" s="6"/>
      <c r="O91" s="6"/>
      <c r="P91" s="6"/>
      <c r="Q91" s="6"/>
      <c r="R91" s="6"/>
      <c r="T91" s="6"/>
      <c r="U91" s="6"/>
      <c r="V91" s="6"/>
      <c r="W91" s="6"/>
      <c r="X91" s="6"/>
      <c r="Y91" s="6"/>
      <c r="AA91" s="6"/>
      <c r="AB91" s="6"/>
      <c r="AC91" s="6"/>
      <c r="AD91" s="6"/>
      <c r="AE91" s="6"/>
      <c r="AF91" s="6"/>
      <c r="AG91" s="6"/>
      <c r="AH91" s="6">
        <f>$B91</f>
        <v>23</v>
      </c>
      <c r="AI91" s="6"/>
      <c r="AJ91" s="6"/>
      <c r="AL91" s="6"/>
      <c r="AM91" s="6"/>
      <c r="AN91" s="6"/>
      <c r="AO91" s="6"/>
      <c r="AP91" s="6"/>
      <c r="AQ91" s="6"/>
      <c r="AR91" s="6"/>
      <c r="AS91" s="6">
        <f>$D91</f>
        <v>14</v>
      </c>
      <c r="AT91" s="6"/>
      <c r="AU91" s="6"/>
    </row>
    <row r="92" spans="1:47" ht="15" customHeight="1" x14ac:dyDescent="0.3">
      <c r="A92" s="44">
        <v>93</v>
      </c>
      <c r="B92" s="44">
        <v>24</v>
      </c>
      <c r="C92" s="44"/>
      <c r="D92" s="44"/>
      <c r="E92" s="44">
        <v>1232</v>
      </c>
      <c r="F92" s="50">
        <v>2.7881944444444442E-2</v>
      </c>
      <c r="G92" s="43" t="s">
        <v>795</v>
      </c>
      <c r="H92" s="43" t="s">
        <v>796</v>
      </c>
      <c r="I92" s="44" t="s">
        <v>74</v>
      </c>
      <c r="J92" s="44" t="s">
        <v>20</v>
      </c>
      <c r="K92" s="44">
        <v>3</v>
      </c>
      <c r="L92" s="44" t="s">
        <v>36</v>
      </c>
      <c r="M92" s="6"/>
      <c r="N92" s="6"/>
      <c r="O92" s="6"/>
      <c r="P92" s="6"/>
      <c r="Q92" s="6"/>
      <c r="R92" s="6"/>
      <c r="T92" s="6"/>
      <c r="U92" s="6"/>
      <c r="V92" s="6"/>
      <c r="W92" s="6"/>
      <c r="X92" s="6"/>
      <c r="Y92" s="6"/>
      <c r="AA92" s="6"/>
      <c r="AB92" s="6">
        <f>$B92</f>
        <v>24</v>
      </c>
      <c r="AC92" s="6"/>
      <c r="AD92" s="6"/>
      <c r="AE92" s="6"/>
      <c r="AF92" s="6"/>
      <c r="AG92" s="6"/>
      <c r="AH92" s="6"/>
      <c r="AI92" s="6"/>
      <c r="AJ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" customHeight="1" x14ac:dyDescent="0.3">
      <c r="A93" s="44">
        <v>94</v>
      </c>
      <c r="B93" s="44">
        <v>25</v>
      </c>
      <c r="C93" s="44"/>
      <c r="D93" s="44"/>
      <c r="E93" s="44">
        <v>2002</v>
      </c>
      <c r="F93" s="50">
        <v>2.7893518518518519E-2</v>
      </c>
      <c r="G93" s="43" t="s">
        <v>797</v>
      </c>
      <c r="H93" s="43" t="s">
        <v>798</v>
      </c>
      <c r="I93" s="44" t="s">
        <v>74</v>
      </c>
      <c r="J93" s="44" t="s">
        <v>41</v>
      </c>
      <c r="K93" s="44">
        <v>3</v>
      </c>
      <c r="L93" s="44" t="s">
        <v>36</v>
      </c>
      <c r="M93" s="6"/>
      <c r="N93" s="6"/>
      <c r="O93" s="6"/>
      <c r="P93" s="6"/>
      <c r="Q93" s="6"/>
      <c r="R93" s="6"/>
      <c r="T93" s="6"/>
      <c r="U93" s="6"/>
      <c r="V93" s="6"/>
      <c r="W93" s="6"/>
      <c r="X93" s="6"/>
      <c r="Y93" s="6"/>
      <c r="AA93" s="6"/>
      <c r="AB93" s="6"/>
      <c r="AC93" s="6">
        <f>$B93</f>
        <v>25</v>
      </c>
      <c r="AD93" s="6"/>
      <c r="AE93" s="6"/>
      <c r="AF93" s="6"/>
      <c r="AG93" s="6"/>
      <c r="AH93" s="6"/>
      <c r="AI93" s="6"/>
      <c r="AJ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" customHeight="1" x14ac:dyDescent="0.3">
      <c r="A94" s="44">
        <v>95</v>
      </c>
      <c r="B94" s="44">
        <v>65</v>
      </c>
      <c r="C94" s="44"/>
      <c r="D94" s="44"/>
      <c r="E94" s="44">
        <v>863</v>
      </c>
      <c r="F94" s="50">
        <v>2.7893518518518519E-2</v>
      </c>
      <c r="G94" s="43" t="s">
        <v>261</v>
      </c>
      <c r="H94" s="43" t="s">
        <v>374</v>
      </c>
      <c r="I94" s="44" t="s">
        <v>74</v>
      </c>
      <c r="J94" s="44" t="s">
        <v>39</v>
      </c>
      <c r="K94" s="44">
        <v>2</v>
      </c>
      <c r="L94" s="44" t="s">
        <v>36</v>
      </c>
      <c r="M94" s="6"/>
      <c r="N94" s="6"/>
      <c r="O94" s="6"/>
      <c r="P94" s="6"/>
      <c r="Q94" s="6"/>
      <c r="R94" s="6">
        <f>$B94</f>
        <v>65</v>
      </c>
      <c r="T94" s="6"/>
      <c r="U94" s="6"/>
      <c r="V94" s="6"/>
      <c r="W94" s="6"/>
      <c r="X94" s="6"/>
      <c r="Y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" customHeight="1" x14ac:dyDescent="0.3">
      <c r="A95" s="44">
        <v>96</v>
      </c>
      <c r="B95" s="44">
        <v>66</v>
      </c>
      <c r="C95" s="44">
        <v>9</v>
      </c>
      <c r="D95" s="44">
        <v>32</v>
      </c>
      <c r="E95" s="44">
        <v>703</v>
      </c>
      <c r="F95" s="50">
        <v>2.7916666666666666E-2</v>
      </c>
      <c r="G95" s="43" t="s">
        <v>456</v>
      </c>
      <c r="H95" s="43" t="s">
        <v>457</v>
      </c>
      <c r="I95" s="44" t="s">
        <v>417</v>
      </c>
      <c r="J95" s="44" t="s">
        <v>40</v>
      </c>
      <c r="K95" s="44">
        <v>2</v>
      </c>
      <c r="L95" s="44" t="s">
        <v>36</v>
      </c>
      <c r="M95" s="6"/>
      <c r="N95" s="6"/>
      <c r="O95" s="6">
        <f>$B95</f>
        <v>66</v>
      </c>
      <c r="P95" s="6"/>
      <c r="Q95" s="6"/>
      <c r="R95" s="6"/>
      <c r="T95" s="6"/>
      <c r="U95" s="6"/>
      <c r="V95" s="6">
        <f>$D95</f>
        <v>32</v>
      </c>
      <c r="W95" s="6"/>
      <c r="X95" s="6"/>
      <c r="Y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" customHeight="1" x14ac:dyDescent="0.3">
      <c r="A96" s="44">
        <v>97</v>
      </c>
      <c r="B96" s="44">
        <v>26</v>
      </c>
      <c r="C96" s="44"/>
      <c r="D96" s="44"/>
      <c r="E96" s="44">
        <v>1898</v>
      </c>
      <c r="F96" s="50">
        <v>2.792824074074074E-2</v>
      </c>
      <c r="G96" s="43" t="s">
        <v>387</v>
      </c>
      <c r="H96" s="43" t="s">
        <v>799</v>
      </c>
      <c r="I96" s="44" t="s">
        <v>74</v>
      </c>
      <c r="J96" s="44" t="s">
        <v>24</v>
      </c>
      <c r="K96" s="44">
        <v>3</v>
      </c>
      <c r="L96" s="44" t="s">
        <v>36</v>
      </c>
      <c r="M96" s="6"/>
      <c r="N96" s="6"/>
      <c r="O96" s="6"/>
      <c r="P96" s="6"/>
      <c r="Q96" s="6"/>
      <c r="R96" s="6"/>
      <c r="T96" s="6"/>
      <c r="U96" s="6"/>
      <c r="V96" s="6"/>
      <c r="W96" s="6"/>
      <c r="X96" s="6"/>
      <c r="Y96" s="6"/>
      <c r="AA96" s="6"/>
      <c r="AB96" s="6"/>
      <c r="AC96" s="6"/>
      <c r="AD96" s="6"/>
      <c r="AE96" s="6">
        <f>$B96</f>
        <v>26</v>
      </c>
      <c r="AF96" s="6"/>
      <c r="AG96" s="6"/>
      <c r="AH96" s="6"/>
      <c r="AI96" s="6"/>
      <c r="AJ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" customHeight="1" x14ac:dyDescent="0.3">
      <c r="A97" s="44">
        <v>98</v>
      </c>
      <c r="B97" s="44">
        <v>67</v>
      </c>
      <c r="C97" s="44">
        <v>23</v>
      </c>
      <c r="D97" s="44">
        <v>33</v>
      </c>
      <c r="E97" s="44">
        <v>1555</v>
      </c>
      <c r="F97" s="50">
        <v>2.7962962962962964E-2</v>
      </c>
      <c r="G97" s="43" t="s">
        <v>458</v>
      </c>
      <c r="H97" s="43" t="s">
        <v>459</v>
      </c>
      <c r="I97" s="44" t="s">
        <v>414</v>
      </c>
      <c r="J97" s="44" t="s">
        <v>23</v>
      </c>
      <c r="K97" s="44">
        <v>2</v>
      </c>
      <c r="L97" s="44" t="s">
        <v>36</v>
      </c>
      <c r="M97" s="6"/>
      <c r="N97" s="6"/>
      <c r="O97" s="6"/>
      <c r="P97" s="6">
        <f>$B97</f>
        <v>67</v>
      </c>
      <c r="Q97" s="6"/>
      <c r="R97" s="6"/>
      <c r="T97" s="6"/>
      <c r="U97" s="6"/>
      <c r="V97" s="6"/>
      <c r="W97" s="6">
        <f>$D97</f>
        <v>33</v>
      </c>
      <c r="X97" s="6"/>
      <c r="Y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" customHeight="1" x14ac:dyDescent="0.3">
      <c r="A98" s="44">
        <v>99</v>
      </c>
      <c r="B98" s="44">
        <v>68</v>
      </c>
      <c r="C98" s="44">
        <v>10</v>
      </c>
      <c r="D98" s="44">
        <v>34</v>
      </c>
      <c r="E98" s="44">
        <v>1669</v>
      </c>
      <c r="F98" s="50">
        <v>2.8043981481481479E-2</v>
      </c>
      <c r="G98" s="43" t="s">
        <v>384</v>
      </c>
      <c r="H98" s="43" t="s">
        <v>259</v>
      </c>
      <c r="I98" s="44" t="s">
        <v>417</v>
      </c>
      <c r="J98" s="44" t="s">
        <v>37</v>
      </c>
      <c r="K98" s="44">
        <v>2</v>
      </c>
      <c r="L98" s="44" t="s">
        <v>36</v>
      </c>
      <c r="M98" s="6"/>
      <c r="N98" s="6">
        <f>$B98</f>
        <v>68</v>
      </c>
      <c r="O98" s="6"/>
      <c r="P98" s="6"/>
      <c r="Q98" s="6"/>
      <c r="R98" s="6"/>
      <c r="T98" s="6"/>
      <c r="U98" s="6">
        <f>$D98</f>
        <v>34</v>
      </c>
      <c r="V98" s="6"/>
      <c r="W98" s="6"/>
      <c r="X98" s="6"/>
      <c r="Y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 x14ac:dyDescent="0.3">
      <c r="A99" s="44">
        <v>100</v>
      </c>
      <c r="B99" s="44">
        <v>69</v>
      </c>
      <c r="C99" s="44">
        <v>2</v>
      </c>
      <c r="D99" s="44">
        <v>35</v>
      </c>
      <c r="E99" s="44">
        <v>822</v>
      </c>
      <c r="F99" s="50">
        <v>2.8182870370370372E-2</v>
      </c>
      <c r="G99" s="43" t="s">
        <v>460</v>
      </c>
      <c r="H99" s="43" t="s">
        <v>389</v>
      </c>
      <c r="I99" s="44" t="s">
        <v>442</v>
      </c>
      <c r="J99" s="44" t="s">
        <v>39</v>
      </c>
      <c r="K99" s="44">
        <v>2</v>
      </c>
      <c r="L99" s="44" t="s">
        <v>36</v>
      </c>
      <c r="M99" s="6"/>
      <c r="N99" s="6"/>
      <c r="O99" s="6"/>
      <c r="P99" s="6"/>
      <c r="Q99" s="6"/>
      <c r="R99" s="6">
        <f>$B99</f>
        <v>69</v>
      </c>
      <c r="T99" s="6"/>
      <c r="U99" s="6"/>
      <c r="V99" s="6"/>
      <c r="W99" s="6"/>
      <c r="X99" s="6"/>
      <c r="Y99" s="6">
        <f>$D99</f>
        <v>35</v>
      </c>
      <c r="AA99" s="6"/>
      <c r="AB99" s="6"/>
      <c r="AC99" s="6"/>
      <c r="AD99" s="6"/>
      <c r="AE99" s="6"/>
      <c r="AF99" s="6"/>
      <c r="AG99" s="6"/>
      <c r="AH99" s="6"/>
      <c r="AI99" s="6"/>
      <c r="AJ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5" customHeight="1" x14ac:dyDescent="0.3">
      <c r="A100" s="44">
        <v>101</v>
      </c>
      <c r="B100" s="44">
        <v>27</v>
      </c>
      <c r="C100" s="44">
        <v>2</v>
      </c>
      <c r="D100" s="44"/>
      <c r="E100" s="44">
        <v>1926</v>
      </c>
      <c r="F100" s="50">
        <v>2.8194444444444446E-2</v>
      </c>
      <c r="G100" s="43" t="s">
        <v>833</v>
      </c>
      <c r="H100" s="43" t="s">
        <v>834</v>
      </c>
      <c r="I100" s="44" t="s">
        <v>412</v>
      </c>
      <c r="J100" s="44" t="s">
        <v>22</v>
      </c>
      <c r="K100" s="44">
        <v>3</v>
      </c>
      <c r="L100" s="44" t="s">
        <v>36</v>
      </c>
      <c r="M100" s="6"/>
      <c r="N100" s="6"/>
      <c r="O100" s="6"/>
      <c r="P100" s="6"/>
      <c r="Q100" s="6"/>
      <c r="R100" s="6"/>
      <c r="T100" s="6"/>
      <c r="U100" s="6"/>
      <c r="V100" s="6"/>
      <c r="W100" s="6"/>
      <c r="X100" s="6"/>
      <c r="Y100" s="6"/>
      <c r="AA100" s="6"/>
      <c r="AB100" s="6"/>
      <c r="AC100" s="6"/>
      <c r="AD100" s="6"/>
      <c r="AE100" s="6"/>
      <c r="AF100" s="6"/>
      <c r="AG100" s="6"/>
      <c r="AH100" s="6"/>
      <c r="AI100" s="6">
        <f>$B100</f>
        <v>27</v>
      </c>
      <c r="AJ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" customHeight="1" x14ac:dyDescent="0.3">
      <c r="A101" s="44">
        <v>102</v>
      </c>
      <c r="B101" s="44">
        <v>70</v>
      </c>
      <c r="C101" s="44"/>
      <c r="D101" s="44"/>
      <c r="E101" s="44">
        <v>1560</v>
      </c>
      <c r="F101" s="50">
        <v>2.8206018518518519E-2</v>
      </c>
      <c r="G101" s="43" t="s">
        <v>375</v>
      </c>
      <c r="H101" s="43" t="s">
        <v>376</v>
      </c>
      <c r="I101" s="44" t="s">
        <v>74</v>
      </c>
      <c r="J101" s="44" t="s">
        <v>23</v>
      </c>
      <c r="K101" s="44">
        <v>2</v>
      </c>
      <c r="L101" s="44" t="s">
        <v>36</v>
      </c>
      <c r="M101" s="6"/>
      <c r="N101" s="6"/>
      <c r="O101" s="6"/>
      <c r="P101" s="6">
        <f>$B101</f>
        <v>70</v>
      </c>
      <c r="Q101" s="6"/>
      <c r="R101" s="6"/>
      <c r="T101" s="6"/>
      <c r="U101" s="6"/>
      <c r="V101" s="6"/>
      <c r="W101" s="6"/>
      <c r="X101" s="6"/>
      <c r="Y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5" customHeight="1" x14ac:dyDescent="0.3">
      <c r="A102" s="44">
        <v>103</v>
      </c>
      <c r="B102" s="44">
        <v>71</v>
      </c>
      <c r="C102" s="44"/>
      <c r="D102" s="44"/>
      <c r="E102" s="44">
        <v>1556</v>
      </c>
      <c r="F102" s="50">
        <v>2.822916666666667E-2</v>
      </c>
      <c r="G102" s="43" t="s">
        <v>377</v>
      </c>
      <c r="H102" s="43" t="s">
        <v>378</v>
      </c>
      <c r="I102" s="44" t="s">
        <v>74</v>
      </c>
      <c r="J102" s="44" t="s">
        <v>23</v>
      </c>
      <c r="K102" s="44">
        <v>2</v>
      </c>
      <c r="L102" s="44" t="s">
        <v>36</v>
      </c>
      <c r="M102" s="6"/>
      <c r="N102" s="6"/>
      <c r="O102" s="6"/>
      <c r="P102" s="6">
        <f>$B102</f>
        <v>71</v>
      </c>
      <c r="Q102" s="6"/>
      <c r="R102" s="6"/>
      <c r="T102" s="6"/>
      <c r="U102" s="6"/>
      <c r="V102" s="6"/>
      <c r="W102" s="6"/>
      <c r="X102" s="6"/>
      <c r="Y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" customHeight="1" x14ac:dyDescent="0.3">
      <c r="A103" s="44">
        <v>104</v>
      </c>
      <c r="B103" s="44">
        <v>72</v>
      </c>
      <c r="C103" s="44">
        <v>11</v>
      </c>
      <c r="D103" s="44">
        <v>36</v>
      </c>
      <c r="E103" s="44">
        <v>1147</v>
      </c>
      <c r="F103" s="50">
        <v>2.8287037037037038E-2</v>
      </c>
      <c r="G103" s="43" t="s">
        <v>461</v>
      </c>
      <c r="H103" s="43" t="s">
        <v>462</v>
      </c>
      <c r="I103" s="44" t="s">
        <v>417</v>
      </c>
      <c r="J103" s="44" t="s">
        <v>32</v>
      </c>
      <c r="K103" s="44">
        <v>2</v>
      </c>
      <c r="L103" s="44" t="s">
        <v>36</v>
      </c>
      <c r="M103" s="6"/>
      <c r="N103" s="6"/>
      <c r="O103" s="6"/>
      <c r="P103" s="6"/>
      <c r="Q103" s="6">
        <f>$B103</f>
        <v>72</v>
      </c>
      <c r="R103" s="6"/>
      <c r="T103" s="6"/>
      <c r="U103" s="6"/>
      <c r="V103" s="6"/>
      <c r="W103" s="6"/>
      <c r="X103" s="6">
        <f>$D103</f>
        <v>36</v>
      </c>
      <c r="Y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" customHeight="1" x14ac:dyDescent="0.3">
      <c r="A104" s="44">
        <v>106</v>
      </c>
      <c r="B104" s="44">
        <v>28</v>
      </c>
      <c r="C104" s="44"/>
      <c r="D104" s="44"/>
      <c r="E104" s="44">
        <v>1986</v>
      </c>
      <c r="F104" s="50">
        <v>2.8391203703703703E-2</v>
      </c>
      <c r="G104" s="43" t="s">
        <v>384</v>
      </c>
      <c r="H104" s="43" t="s">
        <v>800</v>
      </c>
      <c r="I104" s="44" t="s">
        <v>74</v>
      </c>
      <c r="J104" s="44" t="s">
        <v>41</v>
      </c>
      <c r="K104" s="44">
        <v>3</v>
      </c>
      <c r="L104" s="44" t="s">
        <v>36</v>
      </c>
      <c r="M104" s="6"/>
      <c r="N104" s="6"/>
      <c r="O104" s="6"/>
      <c r="P104" s="6"/>
      <c r="Q104" s="6"/>
      <c r="R104" s="6"/>
      <c r="T104" s="6"/>
      <c r="U104" s="6"/>
      <c r="V104" s="6"/>
      <c r="W104" s="6"/>
      <c r="X104" s="6"/>
      <c r="Y104" s="6"/>
      <c r="AA104" s="6"/>
      <c r="AB104" s="6"/>
      <c r="AC104" s="6">
        <f>$B104</f>
        <v>28</v>
      </c>
      <c r="AD104" s="6"/>
      <c r="AE104" s="6"/>
      <c r="AF104" s="6"/>
      <c r="AG104" s="6"/>
      <c r="AH104" s="6"/>
      <c r="AI104" s="6"/>
      <c r="AJ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5" customHeight="1" x14ac:dyDescent="0.3">
      <c r="A105" s="44">
        <v>107</v>
      </c>
      <c r="B105" s="44">
        <v>73</v>
      </c>
      <c r="C105" s="44">
        <v>24</v>
      </c>
      <c r="D105" s="44">
        <v>37</v>
      </c>
      <c r="E105" s="44">
        <v>1631</v>
      </c>
      <c r="F105" s="50">
        <v>2.8414351851851854E-2</v>
      </c>
      <c r="G105" s="43" t="s">
        <v>463</v>
      </c>
      <c r="H105" s="43" t="s">
        <v>464</v>
      </c>
      <c r="I105" s="44" t="s">
        <v>414</v>
      </c>
      <c r="J105" s="44" t="s">
        <v>37</v>
      </c>
      <c r="K105" s="44">
        <v>2</v>
      </c>
      <c r="L105" s="44" t="s">
        <v>36</v>
      </c>
      <c r="M105" s="6"/>
      <c r="N105" s="6">
        <f>$B105</f>
        <v>73</v>
      </c>
      <c r="O105" s="6"/>
      <c r="P105" s="6"/>
      <c r="Q105" s="6"/>
      <c r="R105" s="6"/>
      <c r="T105" s="6"/>
      <c r="U105" s="6">
        <f>$D105</f>
        <v>37</v>
      </c>
      <c r="V105" s="6"/>
      <c r="W105" s="6"/>
      <c r="X105" s="6"/>
      <c r="Y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" customHeight="1" x14ac:dyDescent="0.3">
      <c r="A106" s="44">
        <v>108</v>
      </c>
      <c r="B106" s="44">
        <v>74</v>
      </c>
      <c r="C106" s="44">
        <v>25</v>
      </c>
      <c r="D106" s="44">
        <v>38</v>
      </c>
      <c r="E106" s="44">
        <v>717</v>
      </c>
      <c r="F106" s="50">
        <v>2.8506944444444446E-2</v>
      </c>
      <c r="G106" s="43" t="s">
        <v>465</v>
      </c>
      <c r="H106" s="43" t="s">
        <v>466</v>
      </c>
      <c r="I106" s="44" t="s">
        <v>414</v>
      </c>
      <c r="J106" s="44" t="s">
        <v>40</v>
      </c>
      <c r="K106" s="44">
        <v>2</v>
      </c>
      <c r="L106" s="44" t="s">
        <v>36</v>
      </c>
      <c r="M106" s="6"/>
      <c r="N106" s="6"/>
      <c r="O106" s="6">
        <f>$B106</f>
        <v>74</v>
      </c>
      <c r="P106" s="6"/>
      <c r="Q106" s="6"/>
      <c r="R106" s="6"/>
      <c r="T106" s="6"/>
      <c r="U106" s="6"/>
      <c r="V106" s="6">
        <f>$D106</f>
        <v>38</v>
      </c>
      <c r="W106" s="6"/>
      <c r="X106" s="6"/>
      <c r="Y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" customHeight="1" x14ac:dyDescent="0.3">
      <c r="A107" s="44">
        <v>109</v>
      </c>
      <c r="B107" s="44">
        <v>75</v>
      </c>
      <c r="C107" s="44"/>
      <c r="D107" s="44"/>
      <c r="E107" s="44">
        <v>2016</v>
      </c>
      <c r="F107" s="50">
        <v>2.8564814814814814E-2</v>
      </c>
      <c r="G107" s="43" t="s">
        <v>344</v>
      </c>
      <c r="H107" s="43" t="s">
        <v>379</v>
      </c>
      <c r="I107" s="44" t="s">
        <v>74</v>
      </c>
      <c r="J107" s="44" t="s">
        <v>23</v>
      </c>
      <c r="K107" s="44">
        <v>2</v>
      </c>
      <c r="L107" s="44" t="s">
        <v>36</v>
      </c>
      <c r="M107" s="6"/>
      <c r="N107" s="6"/>
      <c r="O107" s="6"/>
      <c r="P107" s="6">
        <f>$B107</f>
        <v>75</v>
      </c>
      <c r="Q107" s="6"/>
      <c r="R107" s="6"/>
      <c r="T107" s="6"/>
      <c r="U107" s="6"/>
      <c r="V107" s="6"/>
      <c r="W107" s="6"/>
      <c r="X107" s="6"/>
      <c r="Y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" customHeight="1" x14ac:dyDescent="0.3">
      <c r="A108" s="44">
        <v>110</v>
      </c>
      <c r="B108" s="44">
        <v>76</v>
      </c>
      <c r="C108" s="44">
        <v>12</v>
      </c>
      <c r="D108" s="44">
        <v>39</v>
      </c>
      <c r="E108" s="44">
        <v>1640</v>
      </c>
      <c r="F108" s="50">
        <v>2.8587962962962961E-2</v>
      </c>
      <c r="G108" s="43" t="s">
        <v>331</v>
      </c>
      <c r="H108" s="43" t="s">
        <v>467</v>
      </c>
      <c r="I108" s="44" t="s">
        <v>417</v>
      </c>
      <c r="J108" s="44" t="s">
        <v>37</v>
      </c>
      <c r="K108" s="44">
        <v>2</v>
      </c>
      <c r="L108" s="44" t="s">
        <v>36</v>
      </c>
      <c r="M108" s="6"/>
      <c r="N108" s="6">
        <f>$B108</f>
        <v>76</v>
      </c>
      <c r="O108" s="6"/>
      <c r="P108" s="6"/>
      <c r="Q108" s="6"/>
      <c r="R108" s="6"/>
      <c r="T108" s="6"/>
      <c r="U108" s="6">
        <f>$D108</f>
        <v>39</v>
      </c>
      <c r="V108" s="6"/>
      <c r="W108" s="6"/>
      <c r="X108" s="6"/>
      <c r="Y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" customHeight="1" x14ac:dyDescent="0.3">
      <c r="A109" s="44">
        <v>111</v>
      </c>
      <c r="B109" s="44">
        <v>29</v>
      </c>
      <c r="C109" s="44">
        <v>9</v>
      </c>
      <c r="D109" s="44">
        <v>15</v>
      </c>
      <c r="E109" s="44">
        <v>1241</v>
      </c>
      <c r="F109" s="50">
        <v>2.8587962962962961E-2</v>
      </c>
      <c r="G109" s="43" t="s">
        <v>394</v>
      </c>
      <c r="H109" s="43" t="s">
        <v>854</v>
      </c>
      <c r="I109" s="44" t="s">
        <v>414</v>
      </c>
      <c r="J109" s="44" t="s">
        <v>20</v>
      </c>
      <c r="K109" s="44">
        <v>3</v>
      </c>
      <c r="L109" s="44" t="s">
        <v>36</v>
      </c>
      <c r="M109" s="6"/>
      <c r="N109" s="6"/>
      <c r="O109" s="6"/>
      <c r="P109" s="6"/>
      <c r="Q109" s="6"/>
      <c r="R109" s="6"/>
      <c r="T109" s="6"/>
      <c r="U109" s="6"/>
      <c r="V109" s="6"/>
      <c r="W109" s="6"/>
      <c r="X109" s="6"/>
      <c r="Y109" s="6"/>
      <c r="AA109" s="6"/>
      <c r="AB109" s="6">
        <f>$B109</f>
        <v>29</v>
      </c>
      <c r="AC109" s="6"/>
      <c r="AD109" s="6"/>
      <c r="AE109" s="6"/>
      <c r="AF109" s="6"/>
      <c r="AG109" s="6"/>
      <c r="AH109" s="6"/>
      <c r="AI109" s="6"/>
      <c r="AJ109" s="6"/>
      <c r="AL109" s="6"/>
      <c r="AM109" s="6">
        <f>$D109</f>
        <v>15</v>
      </c>
      <c r="AN109" s="6"/>
      <c r="AO109" s="6"/>
      <c r="AP109" s="6"/>
      <c r="AQ109" s="6"/>
      <c r="AR109" s="6"/>
      <c r="AS109" s="6"/>
      <c r="AT109" s="6"/>
      <c r="AU109" s="6"/>
    </row>
    <row r="110" spans="1:47" ht="15" customHeight="1" x14ac:dyDescent="0.3">
      <c r="A110" s="44">
        <v>112</v>
      </c>
      <c r="B110" s="44">
        <v>77</v>
      </c>
      <c r="C110" s="44">
        <v>3</v>
      </c>
      <c r="D110" s="44">
        <v>40</v>
      </c>
      <c r="E110" s="44">
        <v>720</v>
      </c>
      <c r="F110" s="50">
        <v>2.8599537037037038E-2</v>
      </c>
      <c r="G110" s="43" t="s">
        <v>468</v>
      </c>
      <c r="H110" s="43" t="s">
        <v>469</v>
      </c>
      <c r="I110" s="44" t="s">
        <v>442</v>
      </c>
      <c r="J110" s="44" t="s">
        <v>40</v>
      </c>
      <c r="K110" s="44">
        <v>2</v>
      </c>
      <c r="L110" s="44" t="s">
        <v>36</v>
      </c>
      <c r="M110" s="6"/>
      <c r="N110" s="6"/>
      <c r="O110" s="6">
        <f>$B110</f>
        <v>77</v>
      </c>
      <c r="P110" s="6"/>
      <c r="Q110" s="6"/>
      <c r="R110" s="6"/>
      <c r="T110" s="6"/>
      <c r="U110" s="6"/>
      <c r="V110" s="6">
        <f>$D110</f>
        <v>40</v>
      </c>
      <c r="W110" s="6"/>
      <c r="X110" s="6"/>
      <c r="Y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" customHeight="1" x14ac:dyDescent="0.3">
      <c r="A111" s="44">
        <v>113</v>
      </c>
      <c r="B111" s="44">
        <v>30</v>
      </c>
      <c r="C111" s="44">
        <v>10</v>
      </c>
      <c r="D111" s="44">
        <v>16</v>
      </c>
      <c r="E111" s="44">
        <v>1899</v>
      </c>
      <c r="F111" s="50">
        <v>2.8611111111111108E-2</v>
      </c>
      <c r="G111" s="43" t="s">
        <v>436</v>
      </c>
      <c r="H111" s="43" t="s">
        <v>855</v>
      </c>
      <c r="I111" s="44" t="s">
        <v>414</v>
      </c>
      <c r="J111" s="44" t="s">
        <v>24</v>
      </c>
      <c r="K111" s="44">
        <v>3</v>
      </c>
      <c r="L111" s="44" t="s">
        <v>36</v>
      </c>
      <c r="M111" s="6"/>
      <c r="N111" s="6"/>
      <c r="O111" s="6"/>
      <c r="P111" s="6"/>
      <c r="Q111" s="6"/>
      <c r="R111" s="6"/>
      <c r="T111" s="6"/>
      <c r="U111" s="6"/>
      <c r="V111" s="6"/>
      <c r="W111" s="6"/>
      <c r="X111" s="6"/>
      <c r="Y111" s="6"/>
      <c r="AA111" s="6"/>
      <c r="AB111" s="6"/>
      <c r="AC111" s="6"/>
      <c r="AD111" s="6"/>
      <c r="AE111" s="6">
        <f>$B111</f>
        <v>30</v>
      </c>
      <c r="AF111" s="6"/>
      <c r="AG111" s="6"/>
      <c r="AH111" s="6"/>
      <c r="AI111" s="6"/>
      <c r="AJ111" s="6"/>
      <c r="AL111" s="6"/>
      <c r="AM111" s="6"/>
      <c r="AN111" s="6"/>
      <c r="AO111" s="6"/>
      <c r="AP111" s="6">
        <f>$D111</f>
        <v>16</v>
      </c>
      <c r="AQ111" s="6"/>
      <c r="AR111" s="6"/>
      <c r="AS111" s="6"/>
      <c r="AT111" s="6"/>
      <c r="AU111" s="6"/>
    </row>
    <row r="112" spans="1:47" ht="15" customHeight="1" x14ac:dyDescent="0.3">
      <c r="A112" s="44">
        <v>114</v>
      </c>
      <c r="B112" s="44">
        <v>78</v>
      </c>
      <c r="C112" s="44"/>
      <c r="D112" s="44"/>
      <c r="E112" s="44">
        <v>866</v>
      </c>
      <c r="F112" s="50">
        <v>2.8622685185185185E-2</v>
      </c>
      <c r="G112" s="43" t="s">
        <v>380</v>
      </c>
      <c r="H112" s="43" t="s">
        <v>381</v>
      </c>
      <c r="I112" s="44" t="s">
        <v>74</v>
      </c>
      <c r="J112" s="44" t="s">
        <v>39</v>
      </c>
      <c r="K112" s="44">
        <v>2</v>
      </c>
      <c r="L112" s="44" t="s">
        <v>36</v>
      </c>
      <c r="M112" s="6"/>
      <c r="N112" s="6"/>
      <c r="O112" s="6"/>
      <c r="P112" s="6"/>
      <c r="Q112" s="6"/>
      <c r="R112" s="6">
        <f>$B112</f>
        <v>78</v>
      </c>
      <c r="T112" s="6"/>
      <c r="U112" s="6"/>
      <c r="V112" s="6"/>
      <c r="W112" s="6"/>
      <c r="X112" s="6"/>
      <c r="Y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5" customHeight="1" x14ac:dyDescent="0.3">
      <c r="A113" s="44">
        <v>115</v>
      </c>
      <c r="B113" s="44">
        <v>79</v>
      </c>
      <c r="C113" s="44"/>
      <c r="D113" s="44"/>
      <c r="E113" s="44">
        <v>1416</v>
      </c>
      <c r="F113" s="50">
        <v>2.8645833333333332E-2</v>
      </c>
      <c r="G113" s="43" t="s">
        <v>382</v>
      </c>
      <c r="H113" s="43" t="s">
        <v>383</v>
      </c>
      <c r="I113" s="44" t="s">
        <v>74</v>
      </c>
      <c r="J113" s="44" t="s">
        <v>30</v>
      </c>
      <c r="K113" s="44">
        <v>2</v>
      </c>
      <c r="L113" s="44" t="s">
        <v>36</v>
      </c>
      <c r="M113" s="6">
        <f>$B113</f>
        <v>79</v>
      </c>
      <c r="N113" s="6"/>
      <c r="O113" s="6"/>
      <c r="P113" s="6"/>
      <c r="Q113" s="6"/>
      <c r="R113" s="6"/>
      <c r="T113" s="6"/>
      <c r="U113" s="6"/>
      <c r="V113" s="6"/>
      <c r="W113" s="6"/>
      <c r="X113" s="6"/>
      <c r="Y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5" customHeight="1" x14ac:dyDescent="0.3">
      <c r="A114" s="44">
        <v>116</v>
      </c>
      <c r="B114" s="44">
        <v>31</v>
      </c>
      <c r="C114" s="44">
        <v>7</v>
      </c>
      <c r="D114" s="44">
        <v>17</v>
      </c>
      <c r="E114" s="44">
        <v>1722</v>
      </c>
      <c r="F114" s="50">
        <v>2.8680555555555556E-2</v>
      </c>
      <c r="G114" s="43" t="s">
        <v>415</v>
      </c>
      <c r="H114" s="43" t="s">
        <v>856</v>
      </c>
      <c r="I114" s="44" t="s">
        <v>417</v>
      </c>
      <c r="J114" s="44" t="s">
        <v>21</v>
      </c>
      <c r="K114" s="44">
        <v>3</v>
      </c>
      <c r="L114" s="44" t="s">
        <v>36</v>
      </c>
      <c r="M114" s="6"/>
      <c r="N114" s="6"/>
      <c r="O114" s="6"/>
      <c r="P114" s="6"/>
      <c r="Q114" s="6"/>
      <c r="R114" s="6"/>
      <c r="T114" s="6"/>
      <c r="U114" s="6"/>
      <c r="V114" s="6"/>
      <c r="W114" s="6"/>
      <c r="X114" s="6"/>
      <c r="Y114" s="6"/>
      <c r="AA114" s="6"/>
      <c r="AB114" s="6"/>
      <c r="AC114" s="6"/>
      <c r="AD114" s="6">
        <f>$B114</f>
        <v>31</v>
      </c>
      <c r="AE114" s="6"/>
      <c r="AF114" s="6"/>
      <c r="AG114" s="6"/>
      <c r="AH114" s="6"/>
      <c r="AI114" s="6"/>
      <c r="AJ114" s="6"/>
      <c r="AL114" s="6"/>
      <c r="AM114" s="6"/>
      <c r="AN114" s="6"/>
      <c r="AO114" s="6">
        <f>$D114</f>
        <v>17</v>
      </c>
      <c r="AP114" s="6"/>
      <c r="AQ114" s="6"/>
      <c r="AR114" s="6"/>
      <c r="AS114" s="6"/>
      <c r="AT114" s="6"/>
      <c r="AU114" s="6"/>
    </row>
    <row r="115" spans="1:47" ht="15" customHeight="1" x14ac:dyDescent="0.3">
      <c r="A115" s="44">
        <v>118</v>
      </c>
      <c r="B115" s="44">
        <v>32</v>
      </c>
      <c r="C115" s="44"/>
      <c r="D115" s="44"/>
      <c r="E115" s="44">
        <v>1477</v>
      </c>
      <c r="F115" s="50">
        <v>2.8715277777777777E-2</v>
      </c>
      <c r="G115" s="43" t="s">
        <v>544</v>
      </c>
      <c r="H115" s="43" t="s">
        <v>450</v>
      </c>
      <c r="I115" s="44" t="s">
        <v>74</v>
      </c>
      <c r="J115" s="44" t="s">
        <v>34</v>
      </c>
      <c r="K115" s="44">
        <v>3</v>
      </c>
      <c r="L115" s="44" t="s">
        <v>36</v>
      </c>
      <c r="M115" s="6"/>
      <c r="N115" s="6"/>
      <c r="O115" s="6"/>
      <c r="P115" s="6"/>
      <c r="Q115" s="6"/>
      <c r="R115" s="6"/>
      <c r="T115" s="6"/>
      <c r="U115" s="6"/>
      <c r="V115" s="6"/>
      <c r="W115" s="6"/>
      <c r="X115" s="6"/>
      <c r="Y115" s="6"/>
      <c r="AA115" s="6"/>
      <c r="AB115" s="6"/>
      <c r="AC115" s="6"/>
      <c r="AD115" s="6"/>
      <c r="AE115" s="6"/>
      <c r="AF115" s="6"/>
      <c r="AG115" s="6"/>
      <c r="AH115" s="6">
        <f>$B115</f>
        <v>32</v>
      </c>
      <c r="AI115" s="6"/>
      <c r="AJ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ht="15" customHeight="1" x14ac:dyDescent="0.3">
      <c r="A116" s="44">
        <v>119</v>
      </c>
      <c r="B116" s="44">
        <v>33</v>
      </c>
      <c r="C116" s="44">
        <v>8</v>
      </c>
      <c r="D116" s="44">
        <v>18</v>
      </c>
      <c r="E116" s="44">
        <v>1574</v>
      </c>
      <c r="F116" s="50">
        <v>2.8761574074074075E-2</v>
      </c>
      <c r="G116" s="43" t="s">
        <v>890</v>
      </c>
      <c r="H116" s="43" t="s">
        <v>891</v>
      </c>
      <c r="I116" s="44" t="s">
        <v>417</v>
      </c>
      <c r="J116" s="44" t="s">
        <v>25</v>
      </c>
      <c r="K116" s="44">
        <v>3</v>
      </c>
      <c r="L116" s="44" t="s">
        <v>36</v>
      </c>
      <c r="M116" s="6"/>
      <c r="N116" s="6"/>
      <c r="O116" s="6"/>
      <c r="P116" s="6"/>
      <c r="Q116" s="6"/>
      <c r="R116" s="6"/>
      <c r="T116" s="6"/>
      <c r="U116" s="6"/>
      <c r="V116" s="6"/>
      <c r="W116" s="6"/>
      <c r="X116" s="6"/>
      <c r="Y116" s="6"/>
      <c r="AA116" s="6"/>
      <c r="AB116" s="6"/>
      <c r="AC116" s="6"/>
      <c r="AD116" s="6"/>
      <c r="AE116" s="6"/>
      <c r="AF116" s="6"/>
      <c r="AG116" s="6">
        <f>$B116</f>
        <v>33</v>
      </c>
      <c r="AH116" s="6"/>
      <c r="AI116" s="6"/>
      <c r="AJ116" s="6"/>
      <c r="AL116" s="6"/>
      <c r="AM116" s="6"/>
      <c r="AN116" s="6"/>
      <c r="AO116" s="6"/>
      <c r="AP116" s="6"/>
      <c r="AQ116" s="6"/>
      <c r="AR116" s="6">
        <f>$D116</f>
        <v>18</v>
      </c>
      <c r="AS116" s="6"/>
      <c r="AT116" s="6"/>
      <c r="AU116" s="6"/>
    </row>
    <row r="117" spans="1:47" ht="15" customHeight="1" x14ac:dyDescent="0.3">
      <c r="A117" s="44">
        <v>120</v>
      </c>
      <c r="B117" s="44">
        <v>34</v>
      </c>
      <c r="C117" s="44">
        <v>11</v>
      </c>
      <c r="D117" s="44">
        <v>19</v>
      </c>
      <c r="E117" s="44">
        <v>1801</v>
      </c>
      <c r="F117" s="50">
        <v>2.8842592592592593E-2</v>
      </c>
      <c r="G117" s="43" t="s">
        <v>857</v>
      </c>
      <c r="H117" s="43" t="s">
        <v>858</v>
      </c>
      <c r="I117" s="44" t="s">
        <v>414</v>
      </c>
      <c r="J117" s="44" t="s">
        <v>27</v>
      </c>
      <c r="K117" s="44">
        <v>3</v>
      </c>
      <c r="L117" s="44" t="s">
        <v>36</v>
      </c>
      <c r="M117" s="6"/>
      <c r="N117" s="6"/>
      <c r="O117" s="6"/>
      <c r="P117" s="6"/>
      <c r="Q117" s="6"/>
      <c r="R117" s="6"/>
      <c r="T117" s="6"/>
      <c r="U117" s="6"/>
      <c r="V117" s="6"/>
      <c r="W117" s="6"/>
      <c r="X117" s="6"/>
      <c r="Y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>
        <f>$B117</f>
        <v>34</v>
      </c>
      <c r="AL117" s="6"/>
      <c r="AM117" s="6"/>
      <c r="AN117" s="6"/>
      <c r="AO117" s="6"/>
      <c r="AP117" s="6"/>
      <c r="AQ117" s="6"/>
      <c r="AR117" s="6"/>
      <c r="AS117" s="6"/>
      <c r="AT117" s="6"/>
      <c r="AU117" s="6">
        <f>$D117</f>
        <v>19</v>
      </c>
    </row>
    <row r="118" spans="1:47" ht="15" customHeight="1" x14ac:dyDescent="0.3">
      <c r="A118" s="44">
        <v>121</v>
      </c>
      <c r="B118" s="44">
        <v>35</v>
      </c>
      <c r="C118" s="44">
        <v>9</v>
      </c>
      <c r="D118" s="44">
        <v>20</v>
      </c>
      <c r="E118" s="44">
        <v>1234</v>
      </c>
      <c r="F118" s="50">
        <v>2.886574074074074E-2</v>
      </c>
      <c r="G118" s="43" t="s">
        <v>859</v>
      </c>
      <c r="H118" s="43" t="s">
        <v>269</v>
      </c>
      <c r="I118" s="44" t="s">
        <v>417</v>
      </c>
      <c r="J118" s="44" t="s">
        <v>20</v>
      </c>
      <c r="K118" s="44">
        <v>3</v>
      </c>
      <c r="L118" s="44" t="s">
        <v>36</v>
      </c>
      <c r="M118" s="6"/>
      <c r="N118" s="6"/>
      <c r="O118" s="6"/>
      <c r="P118" s="6"/>
      <c r="Q118" s="6"/>
      <c r="R118" s="6"/>
      <c r="T118" s="6"/>
      <c r="U118" s="6"/>
      <c r="V118" s="6"/>
      <c r="W118" s="6"/>
      <c r="X118" s="6"/>
      <c r="Y118" s="6"/>
      <c r="AA118" s="6"/>
      <c r="AB118" s="6">
        <f>$B118</f>
        <v>35</v>
      </c>
      <c r="AC118" s="6"/>
      <c r="AD118" s="6"/>
      <c r="AE118" s="6"/>
      <c r="AF118" s="6"/>
      <c r="AG118" s="6"/>
      <c r="AH118" s="6"/>
      <c r="AI118" s="6"/>
      <c r="AJ118" s="6"/>
      <c r="AL118" s="6"/>
      <c r="AM118" s="6">
        <f>$D118</f>
        <v>20</v>
      </c>
      <c r="AN118" s="6"/>
      <c r="AO118" s="6"/>
      <c r="AP118" s="6"/>
      <c r="AQ118" s="6"/>
      <c r="AR118" s="6"/>
      <c r="AS118" s="6"/>
      <c r="AT118" s="6"/>
      <c r="AU118" s="6"/>
    </row>
    <row r="119" spans="1:47" ht="15" customHeight="1" x14ac:dyDescent="0.3">
      <c r="A119" s="44">
        <v>122</v>
      </c>
      <c r="B119" s="44">
        <v>80</v>
      </c>
      <c r="C119" s="44">
        <v>4</v>
      </c>
      <c r="D119" s="44">
        <v>41</v>
      </c>
      <c r="E119" s="44">
        <v>1414</v>
      </c>
      <c r="F119" s="50">
        <v>2.8900462962962961E-2</v>
      </c>
      <c r="G119" s="43" t="s">
        <v>470</v>
      </c>
      <c r="H119" s="43" t="s">
        <v>389</v>
      </c>
      <c r="I119" s="44" t="s">
        <v>442</v>
      </c>
      <c r="J119" s="44" t="s">
        <v>30</v>
      </c>
      <c r="K119" s="44">
        <v>2</v>
      </c>
      <c r="L119" s="44" t="s">
        <v>36</v>
      </c>
      <c r="M119" s="6">
        <f>$B119</f>
        <v>80</v>
      </c>
      <c r="N119" s="6"/>
      <c r="O119" s="6"/>
      <c r="P119" s="6"/>
      <c r="Q119" s="6"/>
      <c r="R119" s="6"/>
      <c r="T119" s="6">
        <f>$D119</f>
        <v>41</v>
      </c>
      <c r="U119" s="6"/>
      <c r="V119" s="6"/>
      <c r="W119" s="6"/>
      <c r="X119" s="6"/>
      <c r="Y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5" customHeight="1" x14ac:dyDescent="0.3">
      <c r="A120" s="44">
        <v>123</v>
      </c>
      <c r="B120" s="44">
        <v>81</v>
      </c>
      <c r="C120" s="44">
        <v>26</v>
      </c>
      <c r="D120" s="44">
        <v>42</v>
      </c>
      <c r="E120" s="44">
        <v>677</v>
      </c>
      <c r="F120" s="50">
        <v>2.8923611111111112E-2</v>
      </c>
      <c r="G120" s="43" t="s">
        <v>348</v>
      </c>
      <c r="H120" s="43" t="s">
        <v>471</v>
      </c>
      <c r="I120" s="44" t="s">
        <v>414</v>
      </c>
      <c r="J120" s="44" t="s">
        <v>40</v>
      </c>
      <c r="K120" s="44">
        <v>2</v>
      </c>
      <c r="L120" s="44" t="s">
        <v>36</v>
      </c>
      <c r="M120" s="6"/>
      <c r="N120" s="6"/>
      <c r="O120" s="6">
        <f>$B120</f>
        <v>81</v>
      </c>
      <c r="P120" s="6"/>
      <c r="Q120" s="6"/>
      <c r="R120" s="6"/>
      <c r="T120" s="6"/>
      <c r="U120" s="6"/>
      <c r="V120" s="6">
        <f>$D120</f>
        <v>42</v>
      </c>
      <c r="W120" s="6"/>
      <c r="X120" s="6"/>
      <c r="Y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5" customHeight="1" x14ac:dyDescent="0.3">
      <c r="A121" s="44">
        <v>124</v>
      </c>
      <c r="B121" s="44">
        <v>82</v>
      </c>
      <c r="C121" s="44"/>
      <c r="D121" s="44"/>
      <c r="E121" s="44">
        <v>808</v>
      </c>
      <c r="F121" s="50">
        <v>2.900462962962963E-2</v>
      </c>
      <c r="G121" s="43" t="s">
        <v>384</v>
      </c>
      <c r="H121" s="43" t="s">
        <v>385</v>
      </c>
      <c r="I121" s="44" t="s">
        <v>74</v>
      </c>
      <c r="J121" s="44" t="s">
        <v>39</v>
      </c>
      <c r="K121" s="44">
        <v>2</v>
      </c>
      <c r="L121" s="44" t="s">
        <v>36</v>
      </c>
      <c r="M121" s="6"/>
      <c r="N121" s="6"/>
      <c r="O121" s="6"/>
      <c r="P121" s="6"/>
      <c r="Q121" s="6"/>
      <c r="R121" s="6">
        <f>$B121</f>
        <v>82</v>
      </c>
      <c r="T121" s="6"/>
      <c r="U121" s="6"/>
      <c r="V121" s="6"/>
      <c r="W121" s="6"/>
      <c r="X121" s="6"/>
      <c r="Y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" customHeight="1" x14ac:dyDescent="0.3">
      <c r="A122" s="44">
        <v>125</v>
      </c>
      <c r="B122" s="44">
        <v>83</v>
      </c>
      <c r="C122" s="44"/>
      <c r="D122" s="44"/>
      <c r="E122" s="44">
        <v>793</v>
      </c>
      <c r="F122" s="50">
        <v>2.900462962962963E-2</v>
      </c>
      <c r="G122" s="43" t="s">
        <v>386</v>
      </c>
      <c r="H122" s="43" t="s">
        <v>372</v>
      </c>
      <c r="I122" s="44" t="s">
        <v>74</v>
      </c>
      <c r="J122" s="44" t="s">
        <v>40</v>
      </c>
      <c r="K122" s="44">
        <v>2</v>
      </c>
      <c r="L122" s="44" t="s">
        <v>36</v>
      </c>
      <c r="M122" s="6"/>
      <c r="N122" s="6"/>
      <c r="O122" s="6">
        <f>$B122</f>
        <v>83</v>
      </c>
      <c r="P122" s="6"/>
      <c r="Q122" s="6"/>
      <c r="R122" s="6"/>
      <c r="T122" s="6"/>
      <c r="U122" s="6"/>
      <c r="V122" s="6"/>
      <c r="W122" s="6"/>
      <c r="X122" s="6"/>
      <c r="Y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ht="15" customHeight="1" x14ac:dyDescent="0.3">
      <c r="A123" s="44">
        <v>126</v>
      </c>
      <c r="B123" s="44">
        <v>84</v>
      </c>
      <c r="C123" s="44">
        <v>27</v>
      </c>
      <c r="D123" s="44">
        <v>43</v>
      </c>
      <c r="E123" s="44">
        <v>1621</v>
      </c>
      <c r="F123" s="50">
        <v>2.9016203703703704E-2</v>
      </c>
      <c r="G123" s="43" t="s">
        <v>320</v>
      </c>
      <c r="H123" s="43" t="s">
        <v>472</v>
      </c>
      <c r="I123" s="44" t="s">
        <v>414</v>
      </c>
      <c r="J123" s="44" t="s">
        <v>37</v>
      </c>
      <c r="K123" s="44">
        <v>2</v>
      </c>
      <c r="L123" s="44" t="s">
        <v>36</v>
      </c>
      <c r="M123" s="6"/>
      <c r="N123" s="6">
        <f>$B123</f>
        <v>84</v>
      </c>
      <c r="O123" s="6"/>
      <c r="P123" s="6"/>
      <c r="Q123" s="6"/>
      <c r="R123" s="6"/>
      <c r="T123" s="6"/>
      <c r="U123" s="6">
        <f>$D123</f>
        <v>43</v>
      </c>
      <c r="V123" s="6"/>
      <c r="W123" s="6"/>
      <c r="X123" s="6"/>
      <c r="Y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ht="15" customHeight="1" x14ac:dyDescent="0.3">
      <c r="A124" s="44">
        <v>128</v>
      </c>
      <c r="B124" s="44">
        <v>36</v>
      </c>
      <c r="C124" s="44"/>
      <c r="D124" s="44"/>
      <c r="E124" s="44">
        <v>1809</v>
      </c>
      <c r="F124" s="50">
        <v>2.9062499999999998E-2</v>
      </c>
      <c r="G124" s="43" t="s">
        <v>360</v>
      </c>
      <c r="H124" s="43" t="s">
        <v>801</v>
      </c>
      <c r="I124" s="44" t="s">
        <v>74</v>
      </c>
      <c r="J124" s="44" t="s">
        <v>27</v>
      </c>
      <c r="K124" s="44">
        <v>3</v>
      </c>
      <c r="L124" s="44" t="s">
        <v>36</v>
      </c>
      <c r="M124" s="6"/>
      <c r="N124" s="6"/>
      <c r="O124" s="6"/>
      <c r="P124" s="6"/>
      <c r="Q124" s="6"/>
      <c r="R124" s="6"/>
      <c r="T124" s="6"/>
      <c r="U124" s="6"/>
      <c r="V124" s="6"/>
      <c r="W124" s="6"/>
      <c r="X124" s="6"/>
      <c r="Y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>
        <f>$B124</f>
        <v>36</v>
      </c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ht="15" customHeight="1" x14ac:dyDescent="0.3">
      <c r="A125" s="44">
        <v>129</v>
      </c>
      <c r="B125" s="44">
        <v>85</v>
      </c>
      <c r="C125" s="44"/>
      <c r="D125" s="44"/>
      <c r="E125" s="44">
        <v>1561</v>
      </c>
      <c r="F125" s="50">
        <v>2.9085648148148145E-2</v>
      </c>
      <c r="G125" s="43" t="s">
        <v>387</v>
      </c>
      <c r="H125" s="43" t="s">
        <v>289</v>
      </c>
      <c r="I125" s="44" t="s">
        <v>74</v>
      </c>
      <c r="J125" s="44" t="s">
        <v>23</v>
      </c>
      <c r="K125" s="44">
        <v>2</v>
      </c>
      <c r="L125" s="44" t="s">
        <v>36</v>
      </c>
      <c r="M125" s="6"/>
      <c r="N125" s="6"/>
      <c r="O125" s="6"/>
      <c r="P125" s="6">
        <f>$B125</f>
        <v>85</v>
      </c>
      <c r="Q125" s="6"/>
      <c r="R125" s="6"/>
      <c r="T125" s="6"/>
      <c r="U125" s="6"/>
      <c r="V125" s="6"/>
      <c r="W125" s="6"/>
      <c r="X125" s="6"/>
      <c r="Y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5" customHeight="1" x14ac:dyDescent="0.3">
      <c r="A126" s="44">
        <v>130</v>
      </c>
      <c r="B126" s="44">
        <v>86</v>
      </c>
      <c r="C126" s="44"/>
      <c r="D126" s="44"/>
      <c r="E126" s="44">
        <v>1419</v>
      </c>
      <c r="F126" s="50">
        <v>2.9108796296296296E-2</v>
      </c>
      <c r="G126" s="43" t="s">
        <v>388</v>
      </c>
      <c r="H126" s="43" t="s">
        <v>389</v>
      </c>
      <c r="I126" s="44" t="s">
        <v>74</v>
      </c>
      <c r="J126" s="44" t="s">
        <v>30</v>
      </c>
      <c r="K126" s="44">
        <v>2</v>
      </c>
      <c r="L126" s="44" t="s">
        <v>36</v>
      </c>
      <c r="M126" s="6">
        <f>$B126</f>
        <v>86</v>
      </c>
      <c r="N126" s="6"/>
      <c r="O126" s="6"/>
      <c r="P126" s="6"/>
      <c r="Q126" s="6"/>
      <c r="R126" s="6"/>
      <c r="T126" s="6"/>
      <c r="U126" s="6"/>
      <c r="V126" s="6"/>
      <c r="W126" s="6"/>
      <c r="X126" s="6"/>
      <c r="Y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" customHeight="1" x14ac:dyDescent="0.3">
      <c r="A127" s="44">
        <v>131</v>
      </c>
      <c r="B127" s="44">
        <v>87</v>
      </c>
      <c r="C127" s="44">
        <v>13</v>
      </c>
      <c r="D127" s="44">
        <v>44</v>
      </c>
      <c r="E127" s="44">
        <v>760</v>
      </c>
      <c r="F127" s="50">
        <v>2.9120370370370369E-2</v>
      </c>
      <c r="G127" s="43" t="s">
        <v>473</v>
      </c>
      <c r="H127" s="43" t="s">
        <v>474</v>
      </c>
      <c r="I127" s="44" t="s">
        <v>417</v>
      </c>
      <c r="J127" s="44" t="s">
        <v>40</v>
      </c>
      <c r="K127" s="44">
        <v>2</v>
      </c>
      <c r="L127" s="44" t="s">
        <v>36</v>
      </c>
      <c r="M127" s="6"/>
      <c r="N127" s="6"/>
      <c r="O127" s="6">
        <f>$B127</f>
        <v>87</v>
      </c>
      <c r="P127" s="6"/>
      <c r="Q127" s="6"/>
      <c r="R127" s="6"/>
      <c r="T127" s="6"/>
      <c r="U127" s="6"/>
      <c r="V127" s="6">
        <f>$D127</f>
        <v>44</v>
      </c>
      <c r="W127" s="6"/>
      <c r="X127" s="6"/>
      <c r="Y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ht="15" customHeight="1" x14ac:dyDescent="0.3">
      <c r="A128" s="44">
        <v>132</v>
      </c>
      <c r="B128" s="44">
        <v>88</v>
      </c>
      <c r="C128" s="44">
        <v>14</v>
      </c>
      <c r="D128" s="44">
        <v>45</v>
      </c>
      <c r="E128" s="44">
        <v>1633</v>
      </c>
      <c r="F128" s="50">
        <v>2.914351851851852E-2</v>
      </c>
      <c r="G128" s="43" t="s">
        <v>337</v>
      </c>
      <c r="H128" s="43" t="s">
        <v>475</v>
      </c>
      <c r="I128" s="44" t="s">
        <v>417</v>
      </c>
      <c r="J128" s="44" t="s">
        <v>37</v>
      </c>
      <c r="K128" s="44">
        <v>2</v>
      </c>
      <c r="L128" s="44" t="s">
        <v>36</v>
      </c>
      <c r="M128" s="6"/>
      <c r="N128" s="6">
        <f>$B128</f>
        <v>88</v>
      </c>
      <c r="O128" s="6"/>
      <c r="P128" s="6"/>
      <c r="Q128" s="6"/>
      <c r="R128" s="6"/>
      <c r="T128" s="6"/>
      <c r="U128" s="6">
        <f>$D128</f>
        <v>45</v>
      </c>
      <c r="V128" s="6"/>
      <c r="W128" s="6"/>
      <c r="X128" s="6"/>
      <c r="Y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5" customHeight="1" x14ac:dyDescent="0.3">
      <c r="A129" s="44">
        <v>134</v>
      </c>
      <c r="B129" s="44">
        <v>37</v>
      </c>
      <c r="C129" s="44"/>
      <c r="D129" s="44"/>
      <c r="E129" s="44">
        <v>1267</v>
      </c>
      <c r="F129" s="50">
        <v>2.9189814814814814E-2</v>
      </c>
      <c r="G129" s="43" t="s">
        <v>802</v>
      </c>
      <c r="H129" s="43" t="s">
        <v>803</v>
      </c>
      <c r="I129" s="44" t="s">
        <v>74</v>
      </c>
      <c r="J129" s="44" t="s">
        <v>20</v>
      </c>
      <c r="K129" s="44">
        <v>3</v>
      </c>
      <c r="L129" s="44" t="s">
        <v>36</v>
      </c>
      <c r="M129" s="6"/>
      <c r="N129" s="6"/>
      <c r="O129" s="6"/>
      <c r="P129" s="6"/>
      <c r="Q129" s="6"/>
      <c r="R129" s="6"/>
      <c r="T129" s="6"/>
      <c r="U129" s="6"/>
      <c r="V129" s="6"/>
      <c r="W129" s="6"/>
      <c r="X129" s="6"/>
      <c r="Y129" s="6"/>
      <c r="AA129" s="6"/>
      <c r="AB129" s="6">
        <f>$B129</f>
        <v>37</v>
      </c>
      <c r="AC129" s="6"/>
      <c r="AD129" s="6"/>
      <c r="AE129" s="6"/>
      <c r="AF129" s="6"/>
      <c r="AG129" s="6"/>
      <c r="AH129" s="6"/>
      <c r="AI129" s="6"/>
      <c r="AJ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ht="15" customHeight="1" x14ac:dyDescent="0.3">
      <c r="A130" s="44">
        <v>135</v>
      </c>
      <c r="B130" s="44">
        <v>89</v>
      </c>
      <c r="C130" s="44">
        <v>15</v>
      </c>
      <c r="D130" s="44">
        <v>46</v>
      </c>
      <c r="E130" s="44">
        <v>1385</v>
      </c>
      <c r="F130" s="50">
        <v>2.9212962962962961E-2</v>
      </c>
      <c r="G130" s="43" t="s">
        <v>476</v>
      </c>
      <c r="H130" s="43" t="s">
        <v>477</v>
      </c>
      <c r="I130" s="44" t="s">
        <v>417</v>
      </c>
      <c r="J130" s="44" t="s">
        <v>30</v>
      </c>
      <c r="K130" s="44">
        <v>2</v>
      </c>
      <c r="L130" s="44" t="s">
        <v>36</v>
      </c>
      <c r="M130" s="6">
        <f>$B130</f>
        <v>89</v>
      </c>
      <c r="N130" s="6"/>
      <c r="O130" s="6"/>
      <c r="P130" s="6"/>
      <c r="Q130" s="6"/>
      <c r="R130" s="6"/>
      <c r="T130" s="6">
        <f>$D130</f>
        <v>46</v>
      </c>
      <c r="U130" s="6"/>
      <c r="V130" s="6"/>
      <c r="W130" s="6"/>
      <c r="X130" s="6"/>
      <c r="Y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5" customHeight="1" x14ac:dyDescent="0.3">
      <c r="A131" s="44">
        <v>136</v>
      </c>
      <c r="B131" s="44">
        <v>90</v>
      </c>
      <c r="C131" s="44">
        <v>28</v>
      </c>
      <c r="D131" s="44">
        <v>47</v>
      </c>
      <c r="E131" s="44">
        <v>830</v>
      </c>
      <c r="F131" s="50">
        <v>2.9236111111111112E-2</v>
      </c>
      <c r="G131" s="43" t="s">
        <v>360</v>
      </c>
      <c r="H131" s="43" t="s">
        <v>478</v>
      </c>
      <c r="I131" s="44" t="s">
        <v>414</v>
      </c>
      <c r="J131" s="44" t="s">
        <v>39</v>
      </c>
      <c r="K131" s="44">
        <v>2</v>
      </c>
      <c r="L131" s="44" t="s">
        <v>36</v>
      </c>
      <c r="M131" s="6"/>
      <c r="N131" s="6"/>
      <c r="O131" s="6"/>
      <c r="P131" s="6"/>
      <c r="Q131" s="6"/>
      <c r="R131" s="6">
        <f>$B131</f>
        <v>90</v>
      </c>
      <c r="T131" s="6"/>
      <c r="U131" s="6"/>
      <c r="V131" s="6"/>
      <c r="W131" s="6"/>
      <c r="X131" s="6"/>
      <c r="Y131" s="6">
        <f>$D131</f>
        <v>47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5" customHeight="1" x14ac:dyDescent="0.3">
      <c r="A132" s="44">
        <v>137</v>
      </c>
      <c r="B132" s="44">
        <v>91</v>
      </c>
      <c r="C132" s="44">
        <v>5</v>
      </c>
      <c r="D132" s="44">
        <v>48</v>
      </c>
      <c r="E132" s="44">
        <v>1102</v>
      </c>
      <c r="F132" s="50">
        <v>2.9270833333333336E-2</v>
      </c>
      <c r="G132" s="43" t="s">
        <v>479</v>
      </c>
      <c r="H132" s="43" t="s">
        <v>269</v>
      </c>
      <c r="I132" s="44" t="s">
        <v>442</v>
      </c>
      <c r="J132" s="44" t="s">
        <v>32</v>
      </c>
      <c r="K132" s="44">
        <v>2</v>
      </c>
      <c r="L132" s="44" t="s">
        <v>36</v>
      </c>
      <c r="M132" s="6"/>
      <c r="N132" s="6"/>
      <c r="O132" s="6"/>
      <c r="P132" s="6"/>
      <c r="Q132" s="6">
        <f>$B132</f>
        <v>91</v>
      </c>
      <c r="R132" s="6"/>
      <c r="T132" s="6"/>
      <c r="U132" s="6"/>
      <c r="V132" s="6"/>
      <c r="W132" s="6"/>
      <c r="X132" s="6">
        <f>$D132</f>
        <v>48</v>
      </c>
      <c r="Y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ht="15" customHeight="1" x14ac:dyDescent="0.3">
      <c r="A133" s="44">
        <v>138</v>
      </c>
      <c r="B133" s="44">
        <v>92</v>
      </c>
      <c r="C133" s="44">
        <v>29</v>
      </c>
      <c r="D133" s="44">
        <v>49</v>
      </c>
      <c r="E133" s="44">
        <v>1409</v>
      </c>
      <c r="F133" s="50">
        <v>2.9293981481481483E-2</v>
      </c>
      <c r="G133" s="43" t="s">
        <v>480</v>
      </c>
      <c r="H133" s="43" t="s">
        <v>481</v>
      </c>
      <c r="I133" s="44" t="s">
        <v>414</v>
      </c>
      <c r="J133" s="44" t="s">
        <v>30</v>
      </c>
      <c r="K133" s="44">
        <v>2</v>
      </c>
      <c r="L133" s="44" t="s">
        <v>36</v>
      </c>
      <c r="M133" s="6">
        <f>$B133</f>
        <v>92</v>
      </c>
      <c r="N133" s="6"/>
      <c r="O133" s="6"/>
      <c r="P133" s="6"/>
      <c r="Q133" s="6"/>
      <c r="R133" s="6"/>
      <c r="T133" s="6">
        <f>$D133</f>
        <v>49</v>
      </c>
      <c r="U133" s="6"/>
      <c r="V133" s="6"/>
      <c r="W133" s="6"/>
      <c r="X133" s="6"/>
      <c r="Y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5" customHeight="1" x14ac:dyDescent="0.3">
      <c r="A134" s="44">
        <v>139</v>
      </c>
      <c r="B134" s="44">
        <v>93</v>
      </c>
      <c r="C134" s="44">
        <v>30</v>
      </c>
      <c r="D134" s="44">
        <v>50</v>
      </c>
      <c r="E134" s="44">
        <v>807</v>
      </c>
      <c r="F134" s="50">
        <v>2.9305555555555553E-2</v>
      </c>
      <c r="G134" s="43" t="s">
        <v>384</v>
      </c>
      <c r="H134" s="43" t="s">
        <v>482</v>
      </c>
      <c r="I134" s="44" t="s">
        <v>414</v>
      </c>
      <c r="J134" s="44" t="s">
        <v>39</v>
      </c>
      <c r="K134" s="44">
        <v>2</v>
      </c>
      <c r="L134" s="44" t="s">
        <v>36</v>
      </c>
      <c r="M134" s="6"/>
      <c r="N134" s="6"/>
      <c r="O134" s="6"/>
      <c r="P134" s="6"/>
      <c r="Q134" s="6"/>
      <c r="R134" s="6">
        <f>$B134</f>
        <v>93</v>
      </c>
      <c r="T134" s="6"/>
      <c r="U134" s="6"/>
      <c r="V134" s="6"/>
      <c r="W134" s="6"/>
      <c r="X134" s="6"/>
      <c r="Y134" s="6">
        <f>$D134</f>
        <v>50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5" customHeight="1" x14ac:dyDescent="0.3">
      <c r="A135" s="44">
        <v>140</v>
      </c>
      <c r="B135" s="44">
        <v>94</v>
      </c>
      <c r="C135" s="44"/>
      <c r="D135" s="44"/>
      <c r="E135" s="44">
        <v>708</v>
      </c>
      <c r="F135" s="50">
        <v>2.9328703703703704E-2</v>
      </c>
      <c r="G135" s="43" t="s">
        <v>390</v>
      </c>
      <c r="H135" s="43" t="s">
        <v>391</v>
      </c>
      <c r="I135" s="44" t="s">
        <v>74</v>
      </c>
      <c r="J135" s="44" t="s">
        <v>40</v>
      </c>
      <c r="K135" s="44">
        <v>2</v>
      </c>
      <c r="L135" s="44" t="s">
        <v>36</v>
      </c>
      <c r="M135" s="6"/>
      <c r="N135" s="6"/>
      <c r="O135" s="6">
        <f>$B135</f>
        <v>94</v>
      </c>
      <c r="P135" s="6"/>
      <c r="Q135" s="6"/>
      <c r="R135" s="6"/>
      <c r="T135" s="6"/>
      <c r="U135" s="6"/>
      <c r="V135" s="6"/>
      <c r="W135" s="6"/>
      <c r="X135" s="6"/>
      <c r="Y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5" customHeight="1" x14ac:dyDescent="0.3">
      <c r="A136" s="44">
        <v>142</v>
      </c>
      <c r="B136" s="44">
        <v>95</v>
      </c>
      <c r="C136" s="44"/>
      <c r="D136" s="44"/>
      <c r="E136" s="44">
        <v>1532</v>
      </c>
      <c r="F136" s="50">
        <v>2.9386574074074075E-2</v>
      </c>
      <c r="G136" s="43" t="s">
        <v>392</v>
      </c>
      <c r="H136" s="43" t="s">
        <v>393</v>
      </c>
      <c r="I136" s="44" t="s">
        <v>74</v>
      </c>
      <c r="J136" s="44" t="s">
        <v>23</v>
      </c>
      <c r="K136" s="44">
        <v>2</v>
      </c>
      <c r="L136" s="44" t="s">
        <v>36</v>
      </c>
      <c r="M136" s="6"/>
      <c r="N136" s="6"/>
      <c r="O136" s="6"/>
      <c r="P136" s="6">
        <f>$B136</f>
        <v>95</v>
      </c>
      <c r="Q136" s="6"/>
      <c r="R136" s="6"/>
      <c r="T136" s="6"/>
      <c r="U136" s="6"/>
      <c r="V136" s="6"/>
      <c r="W136" s="6"/>
      <c r="X136" s="6"/>
      <c r="Y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5" customHeight="1" x14ac:dyDescent="0.3">
      <c r="A137" s="44">
        <v>143</v>
      </c>
      <c r="B137" s="44">
        <v>38</v>
      </c>
      <c r="C137" s="44">
        <v>10</v>
      </c>
      <c r="D137" s="44">
        <v>21</v>
      </c>
      <c r="E137" s="44">
        <v>1930</v>
      </c>
      <c r="F137" s="50">
        <v>2.945601851851852E-2</v>
      </c>
      <c r="G137" s="43" t="s">
        <v>384</v>
      </c>
      <c r="H137" s="43" t="s">
        <v>860</v>
      </c>
      <c r="I137" s="44" t="s">
        <v>417</v>
      </c>
      <c r="J137" s="44" t="s">
        <v>22</v>
      </c>
      <c r="K137" s="44">
        <v>3</v>
      </c>
      <c r="L137" s="44" t="s">
        <v>36</v>
      </c>
      <c r="M137" s="6"/>
      <c r="N137" s="6"/>
      <c r="O137" s="6"/>
      <c r="P137" s="6"/>
      <c r="Q137" s="6"/>
      <c r="R137" s="6"/>
      <c r="T137" s="6"/>
      <c r="U137" s="6"/>
      <c r="V137" s="6"/>
      <c r="W137" s="6"/>
      <c r="X137" s="6"/>
      <c r="Y137" s="6"/>
      <c r="AA137" s="6"/>
      <c r="AB137" s="6"/>
      <c r="AC137" s="6"/>
      <c r="AD137" s="6"/>
      <c r="AE137" s="6"/>
      <c r="AF137" s="6"/>
      <c r="AG137" s="6"/>
      <c r="AH137" s="6"/>
      <c r="AI137" s="6">
        <f>$B137</f>
        <v>38</v>
      </c>
      <c r="AJ137" s="6"/>
      <c r="AL137" s="6"/>
      <c r="AM137" s="6"/>
      <c r="AN137" s="6"/>
      <c r="AO137" s="6"/>
      <c r="AP137" s="6"/>
      <c r="AQ137" s="6"/>
      <c r="AR137" s="6"/>
      <c r="AS137" s="6"/>
      <c r="AT137" s="6">
        <f>$D137</f>
        <v>21</v>
      </c>
      <c r="AU137" s="6"/>
    </row>
    <row r="138" spans="1:47" ht="15" customHeight="1" x14ac:dyDescent="0.3">
      <c r="A138" s="44">
        <v>144</v>
      </c>
      <c r="B138" s="44">
        <v>96</v>
      </c>
      <c r="C138" s="44">
        <v>16</v>
      </c>
      <c r="D138" s="44">
        <v>51</v>
      </c>
      <c r="E138" s="44">
        <v>1534</v>
      </c>
      <c r="F138" s="50">
        <v>2.9479166666666667E-2</v>
      </c>
      <c r="G138" s="43" t="s">
        <v>341</v>
      </c>
      <c r="H138" s="43" t="s">
        <v>483</v>
      </c>
      <c r="I138" s="44" t="s">
        <v>417</v>
      </c>
      <c r="J138" s="44" t="s">
        <v>23</v>
      </c>
      <c r="K138" s="44">
        <v>2</v>
      </c>
      <c r="L138" s="44" t="s">
        <v>36</v>
      </c>
      <c r="M138" s="6"/>
      <c r="N138" s="6"/>
      <c r="O138" s="6"/>
      <c r="P138" s="6">
        <f>$B138</f>
        <v>96</v>
      </c>
      <c r="Q138" s="6"/>
      <c r="R138" s="6"/>
      <c r="T138" s="6"/>
      <c r="U138" s="6"/>
      <c r="V138" s="6"/>
      <c r="W138" s="6">
        <f>$D138</f>
        <v>51</v>
      </c>
      <c r="X138" s="6"/>
      <c r="Y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5" customHeight="1" x14ac:dyDescent="0.3">
      <c r="A139" s="44">
        <v>145</v>
      </c>
      <c r="B139" s="44">
        <v>97</v>
      </c>
      <c r="C139" s="44"/>
      <c r="D139" s="44"/>
      <c r="E139" s="44">
        <v>1558</v>
      </c>
      <c r="F139" s="50">
        <v>2.9479166666666667E-2</v>
      </c>
      <c r="G139" s="43" t="s">
        <v>331</v>
      </c>
      <c r="H139" s="43" t="s">
        <v>269</v>
      </c>
      <c r="I139" s="44" t="s">
        <v>74</v>
      </c>
      <c r="J139" s="44" t="s">
        <v>23</v>
      </c>
      <c r="K139" s="44">
        <v>2</v>
      </c>
      <c r="L139" s="44" t="s">
        <v>36</v>
      </c>
      <c r="M139" s="6"/>
      <c r="N139" s="6"/>
      <c r="O139" s="6"/>
      <c r="P139" s="6">
        <f>$B139</f>
        <v>97</v>
      </c>
      <c r="Q139" s="6"/>
      <c r="R139" s="6"/>
      <c r="T139" s="6"/>
      <c r="U139" s="6"/>
      <c r="V139" s="6"/>
      <c r="W139" s="6"/>
      <c r="X139" s="6"/>
      <c r="Y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5" customHeight="1" x14ac:dyDescent="0.3">
      <c r="A140" s="44">
        <v>146</v>
      </c>
      <c r="B140" s="44">
        <v>39</v>
      </c>
      <c r="C140" s="44">
        <v>12</v>
      </c>
      <c r="D140" s="44">
        <v>22</v>
      </c>
      <c r="E140" s="44">
        <v>1976</v>
      </c>
      <c r="F140" s="50">
        <v>2.9525462962962965E-2</v>
      </c>
      <c r="G140" s="43" t="s">
        <v>358</v>
      </c>
      <c r="H140" s="43" t="s">
        <v>861</v>
      </c>
      <c r="I140" s="44" t="s">
        <v>414</v>
      </c>
      <c r="J140" s="44" t="s">
        <v>41</v>
      </c>
      <c r="K140" s="44">
        <v>3</v>
      </c>
      <c r="L140" s="44" t="s">
        <v>36</v>
      </c>
      <c r="M140" s="6"/>
      <c r="N140" s="6"/>
      <c r="O140" s="6"/>
      <c r="P140" s="6"/>
      <c r="Q140" s="6"/>
      <c r="R140" s="6"/>
      <c r="T140" s="6"/>
      <c r="U140" s="6"/>
      <c r="V140" s="6"/>
      <c r="W140" s="6"/>
      <c r="X140" s="6"/>
      <c r="Y140" s="6"/>
      <c r="AA140" s="6"/>
      <c r="AB140" s="6"/>
      <c r="AC140" s="6">
        <f>$B140</f>
        <v>39</v>
      </c>
      <c r="AD140" s="6"/>
      <c r="AE140" s="6"/>
      <c r="AF140" s="6"/>
      <c r="AG140" s="6"/>
      <c r="AH140" s="6"/>
      <c r="AI140" s="6"/>
      <c r="AJ140" s="6"/>
      <c r="AL140" s="6"/>
      <c r="AM140" s="6"/>
      <c r="AN140" s="6">
        <f>$D140</f>
        <v>22</v>
      </c>
      <c r="AO140" s="6"/>
      <c r="AP140" s="6"/>
      <c r="AQ140" s="6"/>
      <c r="AR140" s="6"/>
      <c r="AS140" s="6"/>
      <c r="AT140" s="6"/>
      <c r="AU140" s="6"/>
    </row>
    <row r="141" spans="1:47" ht="15" customHeight="1" x14ac:dyDescent="0.3">
      <c r="A141" s="44">
        <v>147</v>
      </c>
      <c r="B141" s="44">
        <v>98</v>
      </c>
      <c r="C141" s="44">
        <v>6</v>
      </c>
      <c r="D141" s="44">
        <v>52</v>
      </c>
      <c r="E141" s="44">
        <v>867</v>
      </c>
      <c r="F141" s="50">
        <v>2.9560185185185182E-2</v>
      </c>
      <c r="G141" s="43" t="s">
        <v>480</v>
      </c>
      <c r="H141" s="43" t="s">
        <v>484</v>
      </c>
      <c r="I141" s="44" t="s">
        <v>442</v>
      </c>
      <c r="J141" s="44" t="s">
        <v>39</v>
      </c>
      <c r="K141" s="44">
        <v>2</v>
      </c>
      <c r="L141" s="44" t="s">
        <v>36</v>
      </c>
      <c r="M141" s="6"/>
      <c r="N141" s="6"/>
      <c r="O141" s="6"/>
      <c r="P141" s="6"/>
      <c r="Q141" s="6"/>
      <c r="R141" s="6">
        <f>$B141</f>
        <v>98</v>
      </c>
      <c r="T141" s="6"/>
      <c r="U141" s="6"/>
      <c r="V141" s="6"/>
      <c r="W141" s="6"/>
      <c r="X141" s="6"/>
      <c r="Y141" s="6">
        <f>$D141</f>
        <v>52</v>
      </c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5" customHeight="1" x14ac:dyDescent="0.3">
      <c r="A142" s="44">
        <v>148</v>
      </c>
      <c r="B142" s="44">
        <v>40</v>
      </c>
      <c r="C142" s="44">
        <v>11</v>
      </c>
      <c r="D142" s="44">
        <v>23</v>
      </c>
      <c r="E142" s="44">
        <v>1716</v>
      </c>
      <c r="F142" s="50">
        <v>2.9571759259259259E-2</v>
      </c>
      <c r="G142" s="43" t="s">
        <v>436</v>
      </c>
      <c r="H142" s="43" t="s">
        <v>862</v>
      </c>
      <c r="I142" s="44" t="s">
        <v>417</v>
      </c>
      <c r="J142" s="44" t="s">
        <v>21</v>
      </c>
      <c r="K142" s="44">
        <v>3</v>
      </c>
      <c r="L142" s="44" t="s">
        <v>36</v>
      </c>
      <c r="M142" s="6"/>
      <c r="N142" s="6"/>
      <c r="O142" s="6"/>
      <c r="P142" s="6"/>
      <c r="Q142" s="6"/>
      <c r="R142" s="6"/>
      <c r="T142" s="6"/>
      <c r="U142" s="6"/>
      <c r="V142" s="6"/>
      <c r="W142" s="6"/>
      <c r="X142" s="6"/>
      <c r="Y142" s="6"/>
      <c r="AA142" s="6"/>
      <c r="AB142" s="6"/>
      <c r="AC142" s="6"/>
      <c r="AD142" s="6">
        <f>$B142</f>
        <v>40</v>
      </c>
      <c r="AE142" s="6"/>
      <c r="AF142" s="6"/>
      <c r="AG142" s="6"/>
      <c r="AH142" s="6"/>
      <c r="AI142" s="6"/>
      <c r="AJ142" s="6"/>
      <c r="AL142" s="6"/>
      <c r="AM142" s="6"/>
      <c r="AN142" s="6"/>
      <c r="AO142" s="6">
        <f>$D142</f>
        <v>23</v>
      </c>
      <c r="AP142" s="6"/>
      <c r="AQ142" s="6"/>
      <c r="AR142" s="6"/>
      <c r="AS142" s="6"/>
      <c r="AT142" s="6"/>
      <c r="AU142" s="6"/>
    </row>
    <row r="143" spans="1:47" ht="15" customHeight="1" x14ac:dyDescent="0.3">
      <c r="A143" s="44">
        <v>149</v>
      </c>
      <c r="B143" s="44">
        <v>99</v>
      </c>
      <c r="C143" s="44">
        <v>17</v>
      </c>
      <c r="D143" s="44">
        <v>53</v>
      </c>
      <c r="E143" s="44">
        <v>681</v>
      </c>
      <c r="F143" s="50">
        <v>2.9583333333333333E-2</v>
      </c>
      <c r="G143" s="43" t="s">
        <v>485</v>
      </c>
      <c r="H143" s="43" t="s">
        <v>486</v>
      </c>
      <c r="I143" s="44" t="s">
        <v>417</v>
      </c>
      <c r="J143" s="44" t="s">
        <v>40</v>
      </c>
      <c r="K143" s="44">
        <v>2</v>
      </c>
      <c r="L143" s="44" t="s">
        <v>36</v>
      </c>
      <c r="M143" s="6"/>
      <c r="N143" s="6"/>
      <c r="O143" s="6">
        <f>$B143</f>
        <v>99</v>
      </c>
      <c r="P143" s="6"/>
      <c r="Q143" s="6"/>
      <c r="R143" s="6"/>
      <c r="T143" s="6"/>
      <c r="U143" s="6"/>
      <c r="V143" s="6">
        <f>$D143</f>
        <v>53</v>
      </c>
      <c r="W143" s="6"/>
      <c r="X143" s="6"/>
      <c r="Y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ht="15" customHeight="1" x14ac:dyDescent="0.3">
      <c r="A144" s="44">
        <v>153</v>
      </c>
      <c r="B144" s="44">
        <v>41</v>
      </c>
      <c r="C144" s="44">
        <v>12</v>
      </c>
      <c r="D144" s="44">
        <v>24</v>
      </c>
      <c r="E144" s="44">
        <v>1973</v>
      </c>
      <c r="F144" s="50">
        <v>2.9710648148148149E-2</v>
      </c>
      <c r="G144" s="43" t="s">
        <v>470</v>
      </c>
      <c r="H144" s="43" t="s">
        <v>669</v>
      </c>
      <c r="I144" s="44" t="s">
        <v>417</v>
      </c>
      <c r="J144" s="44" t="s">
        <v>41</v>
      </c>
      <c r="K144" s="44">
        <v>3</v>
      </c>
      <c r="L144" s="44" t="s">
        <v>36</v>
      </c>
      <c r="M144" s="6"/>
      <c r="N144" s="6"/>
      <c r="O144" s="6"/>
      <c r="P144" s="6"/>
      <c r="Q144" s="6"/>
      <c r="R144" s="6"/>
      <c r="T144" s="6"/>
      <c r="U144" s="6"/>
      <c r="V144" s="6"/>
      <c r="W144" s="6"/>
      <c r="X144" s="6"/>
      <c r="Y144" s="6"/>
      <c r="AA144" s="6"/>
      <c r="AB144" s="6"/>
      <c r="AC144" s="6">
        <f>$B144</f>
        <v>41</v>
      </c>
      <c r="AD144" s="6"/>
      <c r="AE144" s="6"/>
      <c r="AF144" s="6"/>
      <c r="AG144" s="6"/>
      <c r="AH144" s="6"/>
      <c r="AI144" s="6"/>
      <c r="AJ144" s="6"/>
      <c r="AL144" s="6"/>
      <c r="AM144" s="6"/>
      <c r="AN144" s="6">
        <f>$D144</f>
        <v>24</v>
      </c>
      <c r="AO144" s="6"/>
      <c r="AP144" s="6"/>
      <c r="AQ144" s="6"/>
      <c r="AR144" s="6"/>
      <c r="AS144" s="6"/>
      <c r="AT144" s="6"/>
      <c r="AU144" s="6"/>
    </row>
    <row r="145" spans="1:47" ht="15" customHeight="1" x14ac:dyDescent="0.3">
      <c r="A145" s="44">
        <v>154</v>
      </c>
      <c r="B145" s="44">
        <v>100</v>
      </c>
      <c r="C145" s="44">
        <v>31</v>
      </c>
      <c r="D145" s="44">
        <v>54</v>
      </c>
      <c r="E145" s="44">
        <v>679</v>
      </c>
      <c r="F145" s="50">
        <v>2.9722222222222223E-2</v>
      </c>
      <c r="G145" s="43" t="s">
        <v>261</v>
      </c>
      <c r="H145" s="43" t="s">
        <v>487</v>
      </c>
      <c r="I145" s="44" t="s">
        <v>414</v>
      </c>
      <c r="J145" s="44" t="s">
        <v>40</v>
      </c>
      <c r="K145" s="44">
        <v>2</v>
      </c>
      <c r="L145" s="44" t="s">
        <v>36</v>
      </c>
      <c r="M145" s="6"/>
      <c r="N145" s="6"/>
      <c r="O145" s="6">
        <f>$B145</f>
        <v>100</v>
      </c>
      <c r="P145" s="6"/>
      <c r="Q145" s="6"/>
      <c r="R145" s="6"/>
      <c r="T145" s="6"/>
      <c r="U145" s="6"/>
      <c r="V145" s="6">
        <f>$D145</f>
        <v>54</v>
      </c>
      <c r="W145" s="6"/>
      <c r="X145" s="6"/>
      <c r="Y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ht="15" customHeight="1" x14ac:dyDescent="0.3">
      <c r="A146" s="44">
        <v>156</v>
      </c>
      <c r="B146" s="44">
        <v>101</v>
      </c>
      <c r="C146" s="44">
        <v>18</v>
      </c>
      <c r="D146" s="44">
        <v>55</v>
      </c>
      <c r="E146" s="44">
        <v>762</v>
      </c>
      <c r="F146" s="50">
        <v>2.9791666666666668E-2</v>
      </c>
      <c r="G146" s="43" t="s">
        <v>488</v>
      </c>
      <c r="H146" s="43" t="s">
        <v>489</v>
      </c>
      <c r="I146" s="44" t="s">
        <v>417</v>
      </c>
      <c r="J146" s="44" t="s">
        <v>40</v>
      </c>
      <c r="K146" s="44">
        <v>2</v>
      </c>
      <c r="L146" s="44" t="s">
        <v>36</v>
      </c>
      <c r="M146" s="6"/>
      <c r="N146" s="6"/>
      <c r="O146" s="6">
        <f>$B146</f>
        <v>101</v>
      </c>
      <c r="P146" s="6"/>
      <c r="Q146" s="6"/>
      <c r="R146" s="6"/>
      <c r="T146" s="6"/>
      <c r="U146" s="6"/>
      <c r="V146" s="6">
        <f>$D146</f>
        <v>55</v>
      </c>
      <c r="W146" s="6"/>
      <c r="X146" s="6"/>
      <c r="Y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5" customHeight="1" x14ac:dyDescent="0.3">
      <c r="A147" s="44">
        <v>157</v>
      </c>
      <c r="B147" s="44">
        <v>102</v>
      </c>
      <c r="C147" s="44">
        <v>19</v>
      </c>
      <c r="D147" s="44">
        <v>56</v>
      </c>
      <c r="E147" s="44">
        <v>1644</v>
      </c>
      <c r="F147" s="50">
        <v>2.9872685185185186E-2</v>
      </c>
      <c r="G147" s="43" t="s">
        <v>490</v>
      </c>
      <c r="H147" s="43" t="s">
        <v>241</v>
      </c>
      <c r="I147" s="44" t="s">
        <v>417</v>
      </c>
      <c r="J147" s="44" t="s">
        <v>37</v>
      </c>
      <c r="K147" s="44">
        <v>2</v>
      </c>
      <c r="L147" s="44" t="s">
        <v>36</v>
      </c>
      <c r="M147" s="6"/>
      <c r="N147" s="6">
        <f>$B147</f>
        <v>102</v>
      </c>
      <c r="O147" s="6"/>
      <c r="P147" s="6"/>
      <c r="Q147" s="6"/>
      <c r="R147" s="6"/>
      <c r="T147" s="6"/>
      <c r="U147" s="6">
        <f>$D147</f>
        <v>56</v>
      </c>
      <c r="V147" s="6"/>
      <c r="W147" s="6"/>
      <c r="X147" s="6"/>
      <c r="Y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5" customHeight="1" x14ac:dyDescent="0.3">
      <c r="A148" s="44">
        <v>158</v>
      </c>
      <c r="B148" s="44">
        <v>42</v>
      </c>
      <c r="C148" s="44">
        <v>13</v>
      </c>
      <c r="D148" s="44">
        <v>25</v>
      </c>
      <c r="E148" s="44">
        <v>1480</v>
      </c>
      <c r="F148" s="50">
        <v>2.988425925925926E-2</v>
      </c>
      <c r="G148" s="43" t="s">
        <v>503</v>
      </c>
      <c r="H148" s="43" t="s">
        <v>721</v>
      </c>
      <c r="I148" s="44" t="s">
        <v>414</v>
      </c>
      <c r="J148" s="44" t="s">
        <v>34</v>
      </c>
      <c r="K148" s="44">
        <v>3</v>
      </c>
      <c r="L148" s="44" t="s">
        <v>36</v>
      </c>
      <c r="M148" s="6"/>
      <c r="N148" s="6"/>
      <c r="O148" s="6"/>
      <c r="P148" s="6"/>
      <c r="Q148" s="6"/>
      <c r="R148" s="6"/>
      <c r="T148" s="6"/>
      <c r="U148" s="6"/>
      <c r="V148" s="6"/>
      <c r="W148" s="6"/>
      <c r="X148" s="6"/>
      <c r="Y148" s="6"/>
      <c r="AA148" s="6"/>
      <c r="AB148" s="6"/>
      <c r="AC148" s="6"/>
      <c r="AD148" s="6"/>
      <c r="AE148" s="6"/>
      <c r="AF148" s="6"/>
      <c r="AG148" s="6"/>
      <c r="AH148" s="6">
        <f>$B148</f>
        <v>42</v>
      </c>
      <c r="AI148" s="6"/>
      <c r="AJ148" s="6"/>
      <c r="AL148" s="6"/>
      <c r="AM148" s="6"/>
      <c r="AN148" s="6"/>
      <c r="AO148" s="6"/>
      <c r="AP148" s="6"/>
      <c r="AQ148" s="6"/>
      <c r="AR148" s="6"/>
      <c r="AS148" s="6">
        <f>$D148</f>
        <v>25</v>
      </c>
      <c r="AT148" s="6"/>
      <c r="AU148" s="6"/>
    </row>
    <row r="149" spans="1:47" ht="15" customHeight="1" x14ac:dyDescent="0.3">
      <c r="A149" s="44">
        <v>159</v>
      </c>
      <c r="B149" s="44">
        <v>103</v>
      </c>
      <c r="C149" s="44">
        <v>32</v>
      </c>
      <c r="D149" s="44">
        <v>57</v>
      </c>
      <c r="E149" s="44">
        <v>800</v>
      </c>
      <c r="F149" s="50">
        <v>2.9907407407407407E-2</v>
      </c>
      <c r="G149" s="43" t="s">
        <v>353</v>
      </c>
      <c r="H149" s="43" t="s">
        <v>491</v>
      </c>
      <c r="I149" s="44" t="s">
        <v>414</v>
      </c>
      <c r="J149" s="44" t="s">
        <v>40</v>
      </c>
      <c r="K149" s="44">
        <v>2</v>
      </c>
      <c r="L149" s="44" t="s">
        <v>36</v>
      </c>
      <c r="M149" s="6"/>
      <c r="N149" s="6"/>
      <c r="O149" s="6">
        <f>$B149</f>
        <v>103</v>
      </c>
      <c r="P149" s="6"/>
      <c r="Q149" s="6"/>
      <c r="R149" s="6"/>
      <c r="T149" s="6"/>
      <c r="U149" s="6"/>
      <c r="V149" s="6">
        <f>$D149</f>
        <v>57</v>
      </c>
      <c r="W149" s="6"/>
      <c r="X149" s="6"/>
      <c r="Y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5" customHeight="1" x14ac:dyDescent="0.3">
      <c r="A150" s="44">
        <v>161</v>
      </c>
      <c r="B150" s="44">
        <v>104</v>
      </c>
      <c r="C150" s="44">
        <v>33</v>
      </c>
      <c r="D150" s="44">
        <v>58</v>
      </c>
      <c r="E150" s="44">
        <v>860</v>
      </c>
      <c r="F150" s="50">
        <v>2.9965277777777778E-2</v>
      </c>
      <c r="G150" s="43" t="s">
        <v>492</v>
      </c>
      <c r="H150" s="43" t="s">
        <v>493</v>
      </c>
      <c r="I150" s="44" t="s">
        <v>414</v>
      </c>
      <c r="J150" s="44" t="s">
        <v>39</v>
      </c>
      <c r="K150" s="44">
        <v>2</v>
      </c>
      <c r="L150" s="44" t="s">
        <v>36</v>
      </c>
      <c r="M150" s="6"/>
      <c r="N150" s="6"/>
      <c r="O150" s="6"/>
      <c r="P150" s="6"/>
      <c r="Q150" s="6"/>
      <c r="R150" s="6">
        <f>$B150</f>
        <v>104</v>
      </c>
      <c r="T150" s="6"/>
      <c r="U150" s="6"/>
      <c r="V150" s="6"/>
      <c r="W150" s="6"/>
      <c r="X150" s="6"/>
      <c r="Y150" s="6">
        <f>$D150</f>
        <v>58</v>
      </c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5" customHeight="1" x14ac:dyDescent="0.3">
      <c r="A151" s="44">
        <v>163</v>
      </c>
      <c r="B151" s="44">
        <v>43</v>
      </c>
      <c r="C151" s="44"/>
      <c r="D151" s="44"/>
      <c r="E151" s="44">
        <v>1464</v>
      </c>
      <c r="F151" s="50">
        <v>3.0011574074074072E-2</v>
      </c>
      <c r="G151" s="43" t="s">
        <v>331</v>
      </c>
      <c r="H151" s="43" t="s">
        <v>804</v>
      </c>
      <c r="I151" s="44" t="s">
        <v>74</v>
      </c>
      <c r="J151" s="44" t="s">
        <v>34</v>
      </c>
      <c r="K151" s="44">
        <v>3</v>
      </c>
      <c r="L151" s="44" t="s">
        <v>36</v>
      </c>
      <c r="M151" s="6"/>
      <c r="N151" s="6"/>
      <c r="O151" s="6"/>
      <c r="P151" s="6"/>
      <c r="Q151" s="6"/>
      <c r="R151" s="6"/>
      <c r="T151" s="6"/>
      <c r="U151" s="6"/>
      <c r="V151" s="6"/>
      <c r="W151" s="6"/>
      <c r="X151" s="6"/>
      <c r="Y151" s="6"/>
      <c r="AA151" s="6"/>
      <c r="AB151" s="6"/>
      <c r="AC151" s="6"/>
      <c r="AD151" s="6"/>
      <c r="AE151" s="6"/>
      <c r="AF151" s="6"/>
      <c r="AG151" s="6"/>
      <c r="AH151" s="6">
        <f>$B151</f>
        <v>43</v>
      </c>
      <c r="AI151" s="6"/>
      <c r="AJ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5" customHeight="1" x14ac:dyDescent="0.3">
      <c r="A152" s="44">
        <v>164</v>
      </c>
      <c r="B152" s="44">
        <v>105</v>
      </c>
      <c r="C152" s="44">
        <v>20</v>
      </c>
      <c r="D152" s="44">
        <v>59</v>
      </c>
      <c r="E152" s="44">
        <v>1411</v>
      </c>
      <c r="F152" s="50">
        <v>3.0023148148148149E-2</v>
      </c>
      <c r="G152" s="43" t="s">
        <v>494</v>
      </c>
      <c r="H152" s="43" t="s">
        <v>495</v>
      </c>
      <c r="I152" s="44" t="s">
        <v>417</v>
      </c>
      <c r="J152" s="44" t="s">
        <v>30</v>
      </c>
      <c r="K152" s="44">
        <v>2</v>
      </c>
      <c r="L152" s="44" t="s">
        <v>36</v>
      </c>
      <c r="M152" s="6">
        <f>$B152</f>
        <v>105</v>
      </c>
      <c r="N152" s="6"/>
      <c r="O152" s="6"/>
      <c r="P152" s="6"/>
      <c r="Q152" s="6"/>
      <c r="R152" s="6"/>
      <c r="T152" s="6">
        <f>$D152</f>
        <v>59</v>
      </c>
      <c r="U152" s="6"/>
      <c r="V152" s="6"/>
      <c r="W152" s="6"/>
      <c r="X152" s="6"/>
      <c r="Y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5" customHeight="1" x14ac:dyDescent="0.3">
      <c r="A153" s="44">
        <v>166</v>
      </c>
      <c r="B153" s="44">
        <v>106</v>
      </c>
      <c r="C153" s="44">
        <v>34</v>
      </c>
      <c r="D153" s="44">
        <v>60</v>
      </c>
      <c r="E153" s="44">
        <v>2017</v>
      </c>
      <c r="F153" s="50">
        <v>3.0081018518518517E-2</v>
      </c>
      <c r="G153" s="43" t="s">
        <v>488</v>
      </c>
      <c r="H153" s="43" t="s">
        <v>444</v>
      </c>
      <c r="I153" s="44" t="s">
        <v>414</v>
      </c>
      <c r="J153" s="44" t="s">
        <v>23</v>
      </c>
      <c r="K153" s="44">
        <v>2</v>
      </c>
      <c r="L153" s="44" t="s">
        <v>36</v>
      </c>
      <c r="M153" s="6"/>
      <c r="N153" s="6"/>
      <c r="O153" s="6"/>
      <c r="P153" s="6">
        <f>$B153</f>
        <v>106</v>
      </c>
      <c r="Q153" s="6"/>
      <c r="R153" s="6"/>
      <c r="T153" s="6"/>
      <c r="U153" s="6"/>
      <c r="V153" s="6"/>
      <c r="W153" s="6">
        <f>$D153</f>
        <v>60</v>
      </c>
      <c r="X153" s="6"/>
      <c r="Y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" customHeight="1" x14ac:dyDescent="0.3">
      <c r="A154" s="44">
        <v>167</v>
      </c>
      <c r="B154" s="44">
        <v>44</v>
      </c>
      <c r="C154" s="44">
        <v>14</v>
      </c>
      <c r="D154" s="44">
        <v>26</v>
      </c>
      <c r="E154" s="44">
        <v>1914</v>
      </c>
      <c r="F154" s="50">
        <v>3.0092592592592594E-2</v>
      </c>
      <c r="G154" s="43" t="s">
        <v>863</v>
      </c>
      <c r="H154" s="43" t="s">
        <v>425</v>
      </c>
      <c r="I154" s="44" t="s">
        <v>414</v>
      </c>
      <c r="J154" s="44" t="s">
        <v>22</v>
      </c>
      <c r="K154" s="44">
        <v>3</v>
      </c>
      <c r="L154" s="44" t="s">
        <v>36</v>
      </c>
      <c r="M154" s="6"/>
      <c r="N154" s="6"/>
      <c r="O154" s="6"/>
      <c r="P154" s="6"/>
      <c r="Q154" s="6"/>
      <c r="R154" s="6"/>
      <c r="T154" s="6"/>
      <c r="U154" s="6"/>
      <c r="V154" s="6"/>
      <c r="W154" s="6"/>
      <c r="X154" s="6"/>
      <c r="Y154" s="6"/>
      <c r="AA154" s="6"/>
      <c r="AB154" s="6"/>
      <c r="AC154" s="6"/>
      <c r="AD154" s="6"/>
      <c r="AE154" s="6"/>
      <c r="AF154" s="6"/>
      <c r="AG154" s="6"/>
      <c r="AH154" s="6"/>
      <c r="AI154" s="6">
        <f>$B154</f>
        <v>44</v>
      </c>
      <c r="AJ154" s="6"/>
      <c r="AL154" s="6"/>
      <c r="AM154" s="6"/>
      <c r="AN154" s="6"/>
      <c r="AO154" s="6"/>
      <c r="AP154" s="6"/>
      <c r="AQ154" s="6"/>
      <c r="AR154" s="6"/>
      <c r="AS154" s="6"/>
      <c r="AT154" s="6">
        <f>$D154</f>
        <v>26</v>
      </c>
      <c r="AU154" s="6"/>
    </row>
    <row r="155" spans="1:47" ht="15" customHeight="1" x14ac:dyDescent="0.3">
      <c r="A155" s="44">
        <v>168</v>
      </c>
      <c r="B155" s="44">
        <v>45</v>
      </c>
      <c r="C155" s="44">
        <v>15</v>
      </c>
      <c r="D155" s="44">
        <v>27</v>
      </c>
      <c r="E155" s="44">
        <v>1481</v>
      </c>
      <c r="F155" s="50">
        <v>3.0115740740740742E-2</v>
      </c>
      <c r="G155" s="43" t="s">
        <v>864</v>
      </c>
      <c r="H155" s="43" t="s">
        <v>865</v>
      </c>
      <c r="I155" s="44" t="s">
        <v>414</v>
      </c>
      <c r="J155" s="44" t="s">
        <v>34</v>
      </c>
      <c r="K155" s="44">
        <v>3</v>
      </c>
      <c r="L155" s="44" t="s">
        <v>36</v>
      </c>
      <c r="M155" s="6"/>
      <c r="N155" s="6"/>
      <c r="O155" s="6"/>
      <c r="P155" s="6"/>
      <c r="Q155" s="6"/>
      <c r="R155" s="6"/>
      <c r="T155" s="6"/>
      <c r="U155" s="6"/>
      <c r="V155" s="6"/>
      <c r="W155" s="6"/>
      <c r="X155" s="6"/>
      <c r="Y155" s="6"/>
      <c r="AA155" s="6"/>
      <c r="AB155" s="6"/>
      <c r="AC155" s="6"/>
      <c r="AD155" s="6"/>
      <c r="AE155" s="6"/>
      <c r="AF155" s="6"/>
      <c r="AG155" s="6"/>
      <c r="AH155" s="6">
        <f>$B155</f>
        <v>45</v>
      </c>
      <c r="AI155" s="6"/>
      <c r="AJ155" s="6"/>
      <c r="AL155" s="6"/>
      <c r="AM155" s="6"/>
      <c r="AN155" s="6"/>
      <c r="AO155" s="6"/>
      <c r="AP155" s="6"/>
      <c r="AQ155" s="6"/>
      <c r="AR155" s="6"/>
      <c r="AS155" s="6">
        <f>$D155</f>
        <v>27</v>
      </c>
      <c r="AT155" s="6"/>
      <c r="AU155" s="6"/>
    </row>
    <row r="156" spans="1:47" ht="15" customHeight="1" x14ac:dyDescent="0.3">
      <c r="A156" s="44">
        <v>169</v>
      </c>
      <c r="B156" s="44">
        <v>46</v>
      </c>
      <c r="C156" s="44">
        <v>16</v>
      </c>
      <c r="D156" s="44">
        <v>28</v>
      </c>
      <c r="E156" s="44">
        <v>1978</v>
      </c>
      <c r="F156" s="50">
        <v>3.0138888888888889E-2</v>
      </c>
      <c r="G156" s="43" t="s">
        <v>598</v>
      </c>
      <c r="H156" s="43" t="s">
        <v>866</v>
      </c>
      <c r="I156" s="44" t="s">
        <v>414</v>
      </c>
      <c r="J156" s="44" t="s">
        <v>41</v>
      </c>
      <c r="K156" s="44">
        <v>3</v>
      </c>
      <c r="L156" s="44" t="s">
        <v>36</v>
      </c>
      <c r="M156" s="6"/>
      <c r="N156" s="6"/>
      <c r="O156" s="6"/>
      <c r="P156" s="6"/>
      <c r="Q156" s="6"/>
      <c r="R156" s="6"/>
      <c r="T156" s="6"/>
      <c r="U156" s="6"/>
      <c r="V156" s="6"/>
      <c r="W156" s="6"/>
      <c r="X156" s="6"/>
      <c r="Y156" s="6"/>
      <c r="AA156" s="6"/>
      <c r="AB156" s="6"/>
      <c r="AC156" s="6">
        <f>$B156</f>
        <v>46</v>
      </c>
      <c r="AD156" s="6"/>
      <c r="AE156" s="6"/>
      <c r="AF156" s="6"/>
      <c r="AG156" s="6"/>
      <c r="AH156" s="6"/>
      <c r="AI156" s="6"/>
      <c r="AJ156" s="6"/>
      <c r="AL156" s="6"/>
      <c r="AM156" s="6"/>
      <c r="AN156" s="6">
        <f>$D156</f>
        <v>28</v>
      </c>
      <c r="AO156" s="6"/>
      <c r="AP156" s="6"/>
      <c r="AQ156" s="6"/>
      <c r="AR156" s="6"/>
      <c r="AS156" s="6"/>
      <c r="AT156" s="6"/>
      <c r="AU156" s="6"/>
    </row>
    <row r="157" spans="1:47" ht="15" customHeight="1" x14ac:dyDescent="0.3">
      <c r="A157" s="44">
        <v>170</v>
      </c>
      <c r="B157" s="44">
        <v>47</v>
      </c>
      <c r="C157" s="44">
        <v>17</v>
      </c>
      <c r="D157" s="44">
        <v>29</v>
      </c>
      <c r="E157" s="44">
        <v>1258</v>
      </c>
      <c r="F157" s="50">
        <v>3.0150462962962962E-2</v>
      </c>
      <c r="G157" s="43" t="s">
        <v>488</v>
      </c>
      <c r="H157" s="43" t="s">
        <v>224</v>
      </c>
      <c r="I157" s="44" t="s">
        <v>414</v>
      </c>
      <c r="J157" s="44" t="s">
        <v>20</v>
      </c>
      <c r="K157" s="44">
        <v>3</v>
      </c>
      <c r="L157" s="44" t="s">
        <v>36</v>
      </c>
      <c r="M157" s="6"/>
      <c r="N157" s="6"/>
      <c r="O157" s="6"/>
      <c r="P157" s="6"/>
      <c r="Q157" s="6"/>
      <c r="R157" s="6"/>
      <c r="T157" s="6"/>
      <c r="U157" s="6"/>
      <c r="V157" s="6"/>
      <c r="W157" s="6"/>
      <c r="X157" s="6"/>
      <c r="Y157" s="6"/>
      <c r="AA157" s="6"/>
      <c r="AB157" s="6">
        <f>$B157</f>
        <v>47</v>
      </c>
      <c r="AC157" s="6"/>
      <c r="AD157" s="6"/>
      <c r="AE157" s="6"/>
      <c r="AF157" s="6"/>
      <c r="AG157" s="6"/>
      <c r="AH157" s="6"/>
      <c r="AI157" s="6"/>
      <c r="AJ157" s="6"/>
      <c r="AL157" s="6"/>
      <c r="AM157" s="6">
        <f>$D157</f>
        <v>29</v>
      </c>
      <c r="AN157" s="6"/>
      <c r="AO157" s="6"/>
      <c r="AP157" s="6"/>
      <c r="AQ157" s="6"/>
      <c r="AR157" s="6"/>
      <c r="AS157" s="6"/>
      <c r="AT157" s="6"/>
      <c r="AU157" s="6"/>
    </row>
    <row r="158" spans="1:47" ht="15" customHeight="1" x14ac:dyDescent="0.3">
      <c r="A158" s="44">
        <v>171</v>
      </c>
      <c r="B158" s="44">
        <v>48</v>
      </c>
      <c r="C158" s="44">
        <v>13</v>
      </c>
      <c r="D158" s="44">
        <v>30</v>
      </c>
      <c r="E158" s="44">
        <v>1784</v>
      </c>
      <c r="F158" s="50">
        <v>3.0185185185185186E-2</v>
      </c>
      <c r="G158" s="43" t="s">
        <v>331</v>
      </c>
      <c r="H158" s="43" t="s">
        <v>368</v>
      </c>
      <c r="I158" s="44" t="s">
        <v>417</v>
      </c>
      <c r="J158" s="44" t="s">
        <v>27</v>
      </c>
      <c r="K158" s="44">
        <v>3</v>
      </c>
      <c r="L158" s="44" t="s">
        <v>36</v>
      </c>
      <c r="M158" s="6"/>
      <c r="N158" s="6"/>
      <c r="O158" s="6"/>
      <c r="P158" s="6"/>
      <c r="Q158" s="6"/>
      <c r="R158" s="6"/>
      <c r="T158" s="6"/>
      <c r="U158" s="6"/>
      <c r="V158" s="6"/>
      <c r="W158" s="6"/>
      <c r="X158" s="6"/>
      <c r="Y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>
        <f>$B158</f>
        <v>48</v>
      </c>
      <c r="AL158" s="6"/>
      <c r="AM158" s="6"/>
      <c r="AN158" s="6"/>
      <c r="AO158" s="6"/>
      <c r="AP158" s="6"/>
      <c r="AQ158" s="6"/>
      <c r="AR158" s="6"/>
      <c r="AS158" s="6"/>
      <c r="AT158" s="6"/>
      <c r="AU158" s="6">
        <f>$D158</f>
        <v>30</v>
      </c>
    </row>
    <row r="159" spans="1:47" ht="15" customHeight="1" x14ac:dyDescent="0.3">
      <c r="A159" s="44">
        <v>172</v>
      </c>
      <c r="B159" s="44">
        <v>49</v>
      </c>
      <c r="C159" s="44">
        <v>14</v>
      </c>
      <c r="D159" s="44">
        <v>31</v>
      </c>
      <c r="E159" s="44">
        <v>1703</v>
      </c>
      <c r="F159" s="50">
        <v>3.0196759259259257E-2</v>
      </c>
      <c r="G159" s="43" t="s">
        <v>444</v>
      </c>
      <c r="H159" s="43" t="s">
        <v>867</v>
      </c>
      <c r="I159" s="44" t="s">
        <v>417</v>
      </c>
      <c r="J159" s="44" t="s">
        <v>21</v>
      </c>
      <c r="K159" s="44">
        <v>3</v>
      </c>
      <c r="L159" s="44" t="s">
        <v>36</v>
      </c>
      <c r="M159" s="6"/>
      <c r="N159" s="6"/>
      <c r="O159" s="6"/>
      <c r="P159" s="6"/>
      <c r="Q159" s="6"/>
      <c r="R159" s="6"/>
      <c r="T159" s="6"/>
      <c r="U159" s="6"/>
      <c r="V159" s="6"/>
      <c r="W159" s="6"/>
      <c r="X159" s="6"/>
      <c r="Y159" s="6"/>
      <c r="AA159" s="6"/>
      <c r="AB159" s="6"/>
      <c r="AC159" s="6"/>
      <c r="AD159" s="6">
        <f>$B159</f>
        <v>49</v>
      </c>
      <c r="AE159" s="6"/>
      <c r="AF159" s="6"/>
      <c r="AG159" s="6"/>
      <c r="AH159" s="6"/>
      <c r="AI159" s="6"/>
      <c r="AJ159" s="6"/>
      <c r="AL159" s="6"/>
      <c r="AM159" s="6"/>
      <c r="AN159" s="6"/>
      <c r="AO159" s="6">
        <f>$D159</f>
        <v>31</v>
      </c>
      <c r="AP159" s="6"/>
      <c r="AQ159" s="6"/>
      <c r="AR159" s="6"/>
      <c r="AS159" s="6"/>
      <c r="AT159" s="6"/>
      <c r="AU159" s="6"/>
    </row>
    <row r="160" spans="1:47" ht="15" customHeight="1" x14ac:dyDescent="0.3">
      <c r="A160" s="44">
        <v>173</v>
      </c>
      <c r="B160" s="44">
        <v>107</v>
      </c>
      <c r="C160" s="44">
        <v>21</v>
      </c>
      <c r="D160" s="44">
        <v>61</v>
      </c>
      <c r="E160" s="44">
        <v>741</v>
      </c>
      <c r="F160" s="50">
        <v>3.0196759259259257E-2</v>
      </c>
      <c r="G160" s="43" t="s">
        <v>496</v>
      </c>
      <c r="H160" s="43" t="s">
        <v>462</v>
      </c>
      <c r="I160" s="44" t="s">
        <v>417</v>
      </c>
      <c r="J160" s="44" t="s">
        <v>40</v>
      </c>
      <c r="K160" s="44">
        <v>2</v>
      </c>
      <c r="L160" s="44" t="s">
        <v>36</v>
      </c>
      <c r="M160" s="6"/>
      <c r="N160" s="6"/>
      <c r="O160" s="6">
        <f>$B160</f>
        <v>107</v>
      </c>
      <c r="P160" s="6"/>
      <c r="Q160" s="6"/>
      <c r="R160" s="6"/>
      <c r="T160" s="6"/>
      <c r="U160" s="6"/>
      <c r="V160" s="6">
        <f>$D160</f>
        <v>61</v>
      </c>
      <c r="W160" s="6"/>
      <c r="X160" s="6"/>
      <c r="Y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spans="1:47" ht="15" customHeight="1" x14ac:dyDescent="0.3">
      <c r="A161" s="44">
        <v>174</v>
      </c>
      <c r="B161" s="44">
        <v>108</v>
      </c>
      <c r="C161" s="44">
        <v>35</v>
      </c>
      <c r="D161" s="44">
        <v>62</v>
      </c>
      <c r="E161" s="44">
        <v>1623</v>
      </c>
      <c r="F161" s="50">
        <v>3.0243055555555558E-2</v>
      </c>
      <c r="G161" s="43" t="s">
        <v>497</v>
      </c>
      <c r="H161" s="43" t="s">
        <v>498</v>
      </c>
      <c r="I161" s="44" t="s">
        <v>414</v>
      </c>
      <c r="J161" s="44" t="s">
        <v>37</v>
      </c>
      <c r="K161" s="44">
        <v>2</v>
      </c>
      <c r="L161" s="44" t="s">
        <v>36</v>
      </c>
      <c r="M161" s="6"/>
      <c r="N161" s="6">
        <f>$B161</f>
        <v>108</v>
      </c>
      <c r="O161" s="6"/>
      <c r="P161" s="6"/>
      <c r="Q161" s="6"/>
      <c r="R161" s="6"/>
      <c r="T161" s="6"/>
      <c r="U161" s="6">
        <f>$D161</f>
        <v>62</v>
      </c>
      <c r="V161" s="6"/>
      <c r="W161" s="6"/>
      <c r="X161" s="6"/>
      <c r="Y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5" customHeight="1" x14ac:dyDescent="0.3">
      <c r="A162" s="44">
        <v>175</v>
      </c>
      <c r="B162" s="44">
        <v>109</v>
      </c>
      <c r="C162" s="44">
        <v>22</v>
      </c>
      <c r="D162" s="44">
        <v>63</v>
      </c>
      <c r="E162" s="44">
        <v>669</v>
      </c>
      <c r="F162" s="50">
        <v>3.0254629629629628E-2</v>
      </c>
      <c r="G162" s="43" t="s">
        <v>499</v>
      </c>
      <c r="H162" s="43" t="s">
        <v>500</v>
      </c>
      <c r="I162" s="44" t="s">
        <v>417</v>
      </c>
      <c r="J162" s="44" t="s">
        <v>40</v>
      </c>
      <c r="K162" s="44">
        <v>2</v>
      </c>
      <c r="L162" s="44" t="s">
        <v>36</v>
      </c>
      <c r="M162" s="6"/>
      <c r="N162" s="6"/>
      <c r="O162" s="6">
        <f>$B162</f>
        <v>109</v>
      </c>
      <c r="P162" s="6"/>
      <c r="Q162" s="6"/>
      <c r="R162" s="6"/>
      <c r="T162" s="6"/>
      <c r="U162" s="6"/>
      <c r="V162" s="6">
        <f>$D162</f>
        <v>63</v>
      </c>
      <c r="W162" s="6"/>
      <c r="X162" s="6"/>
      <c r="Y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ht="15" customHeight="1" x14ac:dyDescent="0.3">
      <c r="A163" s="44">
        <v>176</v>
      </c>
      <c r="B163" s="44">
        <v>110</v>
      </c>
      <c r="C163" s="44">
        <v>7</v>
      </c>
      <c r="D163" s="44">
        <v>64</v>
      </c>
      <c r="E163" s="44">
        <v>1383</v>
      </c>
      <c r="F163" s="50">
        <v>3.0289351851851852E-2</v>
      </c>
      <c r="G163" s="43" t="s">
        <v>501</v>
      </c>
      <c r="H163" s="43" t="s">
        <v>502</v>
      </c>
      <c r="I163" s="44" t="s">
        <v>442</v>
      </c>
      <c r="J163" s="44" t="s">
        <v>30</v>
      </c>
      <c r="K163" s="44">
        <v>2</v>
      </c>
      <c r="L163" s="44" t="s">
        <v>36</v>
      </c>
      <c r="M163" s="6">
        <f>$B163</f>
        <v>110</v>
      </c>
      <c r="N163" s="6"/>
      <c r="O163" s="6"/>
      <c r="P163" s="6"/>
      <c r="Q163" s="6"/>
      <c r="R163" s="6"/>
      <c r="T163" s="6">
        <f>$D163</f>
        <v>64</v>
      </c>
      <c r="U163" s="6"/>
      <c r="V163" s="6"/>
      <c r="W163" s="6"/>
      <c r="X163" s="6"/>
      <c r="Y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5" customHeight="1" x14ac:dyDescent="0.3">
      <c r="A164" s="44">
        <v>177</v>
      </c>
      <c r="B164" s="44">
        <v>50</v>
      </c>
      <c r="C164" s="44">
        <v>15</v>
      </c>
      <c r="D164" s="44">
        <v>32</v>
      </c>
      <c r="E164" s="44">
        <v>1474</v>
      </c>
      <c r="F164" s="50">
        <v>3.0312500000000003E-2</v>
      </c>
      <c r="G164" s="43" t="s">
        <v>458</v>
      </c>
      <c r="H164" s="43" t="s">
        <v>868</v>
      </c>
      <c r="I164" s="44" t="s">
        <v>417</v>
      </c>
      <c r="J164" s="44" t="s">
        <v>34</v>
      </c>
      <c r="K164" s="44">
        <v>3</v>
      </c>
      <c r="L164" s="44" t="s">
        <v>36</v>
      </c>
      <c r="M164" s="6"/>
      <c r="N164" s="6"/>
      <c r="O164" s="6"/>
      <c r="P164" s="6"/>
      <c r="Q164" s="6"/>
      <c r="R164" s="6"/>
      <c r="T164" s="6"/>
      <c r="U164" s="6"/>
      <c r="V164" s="6"/>
      <c r="W164" s="6"/>
      <c r="X164" s="6"/>
      <c r="Y164" s="6"/>
      <c r="AA164" s="6"/>
      <c r="AB164" s="6"/>
      <c r="AC164" s="6"/>
      <c r="AD164" s="6"/>
      <c r="AE164" s="6"/>
      <c r="AF164" s="6"/>
      <c r="AG164" s="6"/>
      <c r="AH164" s="6">
        <f>$B164</f>
        <v>50</v>
      </c>
      <c r="AI164" s="6"/>
      <c r="AJ164" s="6"/>
      <c r="AL164" s="6"/>
      <c r="AM164" s="6"/>
      <c r="AN164" s="6"/>
      <c r="AO164" s="6"/>
      <c r="AP164" s="6"/>
      <c r="AQ164" s="6"/>
      <c r="AR164" s="6"/>
      <c r="AS164" s="6">
        <f>$D164</f>
        <v>32</v>
      </c>
      <c r="AT164" s="6"/>
      <c r="AU164" s="6"/>
    </row>
    <row r="165" spans="1:47" ht="15" customHeight="1" x14ac:dyDescent="0.3">
      <c r="A165" s="44">
        <v>178</v>
      </c>
      <c r="B165" s="44">
        <v>111</v>
      </c>
      <c r="C165" s="44">
        <v>23</v>
      </c>
      <c r="D165" s="44">
        <v>65</v>
      </c>
      <c r="E165" s="44">
        <v>804</v>
      </c>
      <c r="F165" s="50">
        <v>3.0358796296296297E-2</v>
      </c>
      <c r="G165" s="43" t="s">
        <v>470</v>
      </c>
      <c r="H165" s="43" t="s">
        <v>187</v>
      </c>
      <c r="I165" s="44" t="s">
        <v>417</v>
      </c>
      <c r="J165" s="44" t="s">
        <v>39</v>
      </c>
      <c r="K165" s="44">
        <v>2</v>
      </c>
      <c r="L165" s="44" t="s">
        <v>36</v>
      </c>
      <c r="M165" s="6"/>
      <c r="N165" s="6"/>
      <c r="O165" s="6"/>
      <c r="P165" s="6"/>
      <c r="Q165" s="6"/>
      <c r="R165" s="6">
        <f>$B165</f>
        <v>111</v>
      </c>
      <c r="T165" s="6"/>
      <c r="U165" s="6"/>
      <c r="V165" s="6"/>
      <c r="W165" s="6"/>
      <c r="X165" s="6"/>
      <c r="Y165" s="6">
        <f>$D165</f>
        <v>65</v>
      </c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spans="1:47" ht="15" customHeight="1" x14ac:dyDescent="0.3">
      <c r="A166" s="44">
        <v>180</v>
      </c>
      <c r="B166" s="44">
        <v>51</v>
      </c>
      <c r="C166" s="44">
        <v>1</v>
      </c>
      <c r="D166" s="44">
        <v>33</v>
      </c>
      <c r="E166" s="44">
        <v>1792</v>
      </c>
      <c r="F166" s="50">
        <v>3.0381944444444444E-2</v>
      </c>
      <c r="G166" s="43" t="s">
        <v>869</v>
      </c>
      <c r="H166" s="43" t="s">
        <v>870</v>
      </c>
      <c r="I166" s="44" t="s">
        <v>442</v>
      </c>
      <c r="J166" s="44" t="s">
        <v>27</v>
      </c>
      <c r="K166" s="44">
        <v>3</v>
      </c>
      <c r="L166" s="44" t="s">
        <v>36</v>
      </c>
      <c r="M166" s="6"/>
      <c r="N166" s="6"/>
      <c r="O166" s="6"/>
      <c r="P166" s="6"/>
      <c r="Q166" s="6"/>
      <c r="R166" s="6"/>
      <c r="T166" s="6"/>
      <c r="U166" s="6"/>
      <c r="V166" s="6"/>
      <c r="W166" s="6"/>
      <c r="X166" s="6"/>
      <c r="Y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>
        <f>$B166</f>
        <v>51</v>
      </c>
      <c r="AL166" s="6"/>
      <c r="AM166" s="6"/>
      <c r="AN166" s="6"/>
      <c r="AO166" s="6"/>
      <c r="AP166" s="6"/>
      <c r="AQ166" s="6"/>
      <c r="AR166" s="6"/>
      <c r="AS166" s="6"/>
      <c r="AT166" s="6"/>
      <c r="AU166" s="6">
        <f>$D166</f>
        <v>33</v>
      </c>
    </row>
    <row r="167" spans="1:47" ht="15" customHeight="1" x14ac:dyDescent="0.3">
      <c r="A167" s="44">
        <v>181</v>
      </c>
      <c r="B167" s="44">
        <v>112</v>
      </c>
      <c r="C167" s="44"/>
      <c r="D167" s="44"/>
      <c r="E167" s="44">
        <v>719</v>
      </c>
      <c r="F167" s="50">
        <v>3.0393518518518518E-2</v>
      </c>
      <c r="G167" s="43" t="s">
        <v>353</v>
      </c>
      <c r="H167" s="43" t="s">
        <v>394</v>
      </c>
      <c r="I167" s="44" t="s">
        <v>74</v>
      </c>
      <c r="J167" s="44" t="s">
        <v>40</v>
      </c>
      <c r="K167" s="44">
        <v>2</v>
      </c>
      <c r="L167" s="44" t="s">
        <v>36</v>
      </c>
      <c r="M167" s="6"/>
      <c r="N167" s="6"/>
      <c r="O167" s="6">
        <f>$B167</f>
        <v>112</v>
      </c>
      <c r="P167" s="6"/>
      <c r="Q167" s="6"/>
      <c r="R167" s="6"/>
      <c r="T167" s="6"/>
      <c r="U167" s="6"/>
      <c r="V167" s="6"/>
      <c r="W167" s="6"/>
      <c r="X167" s="6"/>
      <c r="Y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ht="15" customHeight="1" x14ac:dyDescent="0.3">
      <c r="A168" s="44">
        <v>183</v>
      </c>
      <c r="B168" s="44">
        <v>113</v>
      </c>
      <c r="C168" s="44">
        <v>24</v>
      </c>
      <c r="D168" s="44">
        <v>66</v>
      </c>
      <c r="E168" s="44">
        <v>722</v>
      </c>
      <c r="F168" s="50">
        <v>3.0509259259259257E-2</v>
      </c>
      <c r="G168" s="43" t="s">
        <v>95</v>
      </c>
      <c r="H168" s="43" t="s">
        <v>251</v>
      </c>
      <c r="I168" s="44" t="s">
        <v>417</v>
      </c>
      <c r="J168" s="44" t="s">
        <v>40</v>
      </c>
      <c r="K168" s="44">
        <v>2</v>
      </c>
      <c r="L168" s="44" t="s">
        <v>36</v>
      </c>
      <c r="M168" s="6"/>
      <c r="N168" s="6"/>
      <c r="O168" s="6">
        <f>$B168</f>
        <v>113</v>
      </c>
      <c r="P168" s="6"/>
      <c r="Q168" s="6"/>
      <c r="R168" s="6"/>
      <c r="T168" s="6"/>
      <c r="U168" s="6"/>
      <c r="V168" s="6">
        <f>$D168</f>
        <v>66</v>
      </c>
      <c r="W168" s="6"/>
      <c r="X168" s="6"/>
      <c r="Y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5" customHeight="1" x14ac:dyDescent="0.3">
      <c r="A169" s="44">
        <v>185</v>
      </c>
      <c r="B169" s="44">
        <v>114</v>
      </c>
      <c r="C169" s="44"/>
      <c r="D169" s="44"/>
      <c r="E169" s="44">
        <v>713</v>
      </c>
      <c r="F169" s="50">
        <v>3.0532407407407407E-2</v>
      </c>
      <c r="G169" s="43" t="s">
        <v>95</v>
      </c>
      <c r="H169" s="43" t="s">
        <v>395</v>
      </c>
      <c r="I169" s="44" t="s">
        <v>74</v>
      </c>
      <c r="J169" s="44" t="s">
        <v>40</v>
      </c>
      <c r="K169" s="44">
        <v>2</v>
      </c>
      <c r="L169" s="44" t="s">
        <v>36</v>
      </c>
      <c r="M169" s="6"/>
      <c r="N169" s="6"/>
      <c r="O169" s="6">
        <f>$B169</f>
        <v>114</v>
      </c>
      <c r="P169" s="6"/>
      <c r="Q169" s="6"/>
      <c r="R169" s="6"/>
      <c r="T169" s="6"/>
      <c r="U169" s="6"/>
      <c r="V169" s="6"/>
      <c r="W169" s="6"/>
      <c r="X169" s="6"/>
      <c r="Y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5" customHeight="1" x14ac:dyDescent="0.3">
      <c r="A170" s="44">
        <v>186</v>
      </c>
      <c r="B170" s="44">
        <v>52</v>
      </c>
      <c r="C170" s="44"/>
      <c r="D170" s="44"/>
      <c r="E170" s="44">
        <v>1708</v>
      </c>
      <c r="F170" s="50">
        <v>3.0567129629629632E-2</v>
      </c>
      <c r="G170" s="43" t="s">
        <v>335</v>
      </c>
      <c r="H170" s="43" t="s">
        <v>805</v>
      </c>
      <c r="I170" s="44" t="s">
        <v>74</v>
      </c>
      <c r="J170" s="44" t="s">
        <v>21</v>
      </c>
      <c r="K170" s="44">
        <v>3</v>
      </c>
      <c r="L170" s="44" t="s">
        <v>36</v>
      </c>
      <c r="M170" s="6"/>
      <c r="N170" s="6"/>
      <c r="O170" s="6"/>
      <c r="P170" s="6"/>
      <c r="Q170" s="6"/>
      <c r="R170" s="6"/>
      <c r="T170" s="6"/>
      <c r="U170" s="6"/>
      <c r="V170" s="6"/>
      <c r="W170" s="6"/>
      <c r="X170" s="6"/>
      <c r="Y170" s="6"/>
      <c r="AA170" s="6"/>
      <c r="AB170" s="6"/>
      <c r="AC170" s="6"/>
      <c r="AD170" s="6">
        <f>$B170</f>
        <v>52</v>
      </c>
      <c r="AE170" s="6"/>
      <c r="AF170" s="6"/>
      <c r="AG170" s="6"/>
      <c r="AH170" s="6"/>
      <c r="AI170" s="6"/>
      <c r="AJ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5" customHeight="1" x14ac:dyDescent="0.3">
      <c r="A171" s="44">
        <v>187</v>
      </c>
      <c r="B171" s="44">
        <v>115</v>
      </c>
      <c r="C171" s="44">
        <v>25</v>
      </c>
      <c r="D171" s="44">
        <v>67</v>
      </c>
      <c r="E171" s="44">
        <v>711</v>
      </c>
      <c r="F171" s="50">
        <v>3.0567129629629632E-2</v>
      </c>
      <c r="G171" s="43" t="s">
        <v>503</v>
      </c>
      <c r="H171" s="43" t="s">
        <v>504</v>
      </c>
      <c r="I171" s="44" t="s">
        <v>417</v>
      </c>
      <c r="J171" s="44" t="s">
        <v>40</v>
      </c>
      <c r="K171" s="44">
        <v>2</v>
      </c>
      <c r="L171" s="44" t="s">
        <v>36</v>
      </c>
      <c r="M171" s="6"/>
      <c r="N171" s="6"/>
      <c r="O171" s="6">
        <f>$B171</f>
        <v>115</v>
      </c>
      <c r="P171" s="6"/>
      <c r="Q171" s="6"/>
      <c r="R171" s="6"/>
      <c r="T171" s="6"/>
      <c r="U171" s="6"/>
      <c r="V171" s="6">
        <f>$D171</f>
        <v>67</v>
      </c>
      <c r="W171" s="6"/>
      <c r="X171" s="6"/>
      <c r="Y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5" customHeight="1" x14ac:dyDescent="0.3">
      <c r="A172" s="44">
        <v>188</v>
      </c>
      <c r="B172" s="44">
        <v>116</v>
      </c>
      <c r="C172" s="44">
        <v>26</v>
      </c>
      <c r="D172" s="44">
        <v>68</v>
      </c>
      <c r="E172" s="44">
        <v>723</v>
      </c>
      <c r="F172" s="50">
        <v>3.0590277777777779E-2</v>
      </c>
      <c r="G172" s="43" t="s">
        <v>436</v>
      </c>
      <c r="H172" s="43" t="s">
        <v>505</v>
      </c>
      <c r="I172" s="44" t="s">
        <v>417</v>
      </c>
      <c r="J172" s="44" t="s">
        <v>40</v>
      </c>
      <c r="K172" s="44">
        <v>2</v>
      </c>
      <c r="L172" s="44" t="s">
        <v>36</v>
      </c>
      <c r="M172" s="6"/>
      <c r="N172" s="6"/>
      <c r="O172" s="6">
        <f>$B172</f>
        <v>116</v>
      </c>
      <c r="P172" s="6"/>
      <c r="Q172" s="6"/>
      <c r="R172" s="6"/>
      <c r="T172" s="6"/>
      <c r="U172" s="6"/>
      <c r="V172" s="6">
        <f>$D172</f>
        <v>68</v>
      </c>
      <c r="W172" s="6"/>
      <c r="X172" s="6"/>
      <c r="Y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5" customHeight="1" x14ac:dyDescent="0.3">
      <c r="A173" s="44">
        <v>190</v>
      </c>
      <c r="B173" s="44">
        <v>117</v>
      </c>
      <c r="C173" s="44"/>
      <c r="D173" s="44"/>
      <c r="E173" s="44">
        <v>1634</v>
      </c>
      <c r="F173" s="50">
        <v>3.0613425925925926E-2</v>
      </c>
      <c r="G173" s="43" t="s">
        <v>396</v>
      </c>
      <c r="H173" s="43" t="s">
        <v>397</v>
      </c>
      <c r="I173" s="44" t="s">
        <v>74</v>
      </c>
      <c r="J173" s="44" t="s">
        <v>37</v>
      </c>
      <c r="K173" s="44">
        <v>2</v>
      </c>
      <c r="L173" s="44" t="s">
        <v>36</v>
      </c>
      <c r="M173" s="6"/>
      <c r="N173" s="6">
        <f>$B173</f>
        <v>117</v>
      </c>
      <c r="O173" s="6"/>
      <c r="P173" s="6"/>
      <c r="Q173" s="6"/>
      <c r="R173" s="6"/>
      <c r="T173" s="6"/>
      <c r="U173" s="6"/>
      <c r="V173" s="6"/>
      <c r="W173" s="6"/>
      <c r="X173" s="6"/>
      <c r="Y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ht="15" customHeight="1" x14ac:dyDescent="0.3">
      <c r="A174" s="44">
        <v>192</v>
      </c>
      <c r="B174" s="44">
        <v>53</v>
      </c>
      <c r="C174" s="44"/>
      <c r="D174" s="44"/>
      <c r="E174" s="44">
        <v>1707</v>
      </c>
      <c r="F174" s="50">
        <v>3.0648148148148147E-2</v>
      </c>
      <c r="G174" s="43" t="s">
        <v>384</v>
      </c>
      <c r="H174" s="43" t="s">
        <v>806</v>
      </c>
      <c r="I174" s="44" t="s">
        <v>74</v>
      </c>
      <c r="J174" s="44" t="s">
        <v>21</v>
      </c>
      <c r="K174" s="44">
        <v>3</v>
      </c>
      <c r="L174" s="44" t="s">
        <v>36</v>
      </c>
      <c r="M174" s="6"/>
      <c r="N174" s="6"/>
      <c r="O174" s="6"/>
      <c r="P174" s="6"/>
      <c r="Q174" s="6"/>
      <c r="R174" s="6"/>
      <c r="T174" s="6"/>
      <c r="U174" s="6"/>
      <c r="V174" s="6"/>
      <c r="W174" s="6"/>
      <c r="X174" s="6"/>
      <c r="Y174" s="6"/>
      <c r="AA174" s="6"/>
      <c r="AB174" s="6"/>
      <c r="AC174" s="6"/>
      <c r="AD174" s="6">
        <f>$B174</f>
        <v>53</v>
      </c>
      <c r="AE174" s="6"/>
      <c r="AF174" s="6"/>
      <c r="AG174" s="6"/>
      <c r="AH174" s="6"/>
      <c r="AI174" s="6"/>
      <c r="AJ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5" customHeight="1" x14ac:dyDescent="0.3">
      <c r="A175" s="44">
        <v>193</v>
      </c>
      <c r="B175" s="44">
        <v>54</v>
      </c>
      <c r="C175" s="44">
        <v>2</v>
      </c>
      <c r="D175" s="44">
        <v>34</v>
      </c>
      <c r="E175" s="44">
        <v>1777</v>
      </c>
      <c r="F175" s="50">
        <v>3.0682870370370371E-2</v>
      </c>
      <c r="G175" s="43" t="s">
        <v>871</v>
      </c>
      <c r="H175" s="43" t="s">
        <v>872</v>
      </c>
      <c r="I175" s="44" t="s">
        <v>442</v>
      </c>
      <c r="J175" s="44" t="s">
        <v>27</v>
      </c>
      <c r="K175" s="44">
        <v>3</v>
      </c>
      <c r="L175" s="44" t="s">
        <v>36</v>
      </c>
      <c r="M175" s="6"/>
      <c r="N175" s="6"/>
      <c r="O175" s="6"/>
      <c r="P175" s="6"/>
      <c r="Q175" s="6"/>
      <c r="R175" s="6"/>
      <c r="T175" s="6"/>
      <c r="U175" s="6"/>
      <c r="V175" s="6"/>
      <c r="W175" s="6"/>
      <c r="X175" s="6"/>
      <c r="Y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>
        <f>$B175</f>
        <v>54</v>
      </c>
      <c r="AL175" s="6"/>
      <c r="AM175" s="6"/>
      <c r="AN175" s="6"/>
      <c r="AO175" s="6"/>
      <c r="AP175" s="6"/>
      <c r="AQ175" s="6"/>
      <c r="AR175" s="6"/>
      <c r="AS175" s="6"/>
      <c r="AT175" s="6"/>
      <c r="AU175" s="6">
        <f>$D175</f>
        <v>34</v>
      </c>
    </row>
    <row r="176" spans="1:47" ht="15" customHeight="1" x14ac:dyDescent="0.3">
      <c r="A176" s="44">
        <v>194</v>
      </c>
      <c r="B176" s="44">
        <v>55</v>
      </c>
      <c r="C176" s="44">
        <v>3</v>
      </c>
      <c r="D176" s="44"/>
      <c r="E176" s="44">
        <v>1920</v>
      </c>
      <c r="F176" s="50">
        <v>3.0729166666666665E-2</v>
      </c>
      <c r="G176" s="43" t="s">
        <v>327</v>
      </c>
      <c r="H176" s="43" t="s">
        <v>835</v>
      </c>
      <c r="I176" s="44" t="s">
        <v>412</v>
      </c>
      <c r="J176" s="44" t="s">
        <v>22</v>
      </c>
      <c r="K176" s="44">
        <v>3</v>
      </c>
      <c r="L176" s="44" t="s">
        <v>36</v>
      </c>
      <c r="M176" s="6"/>
      <c r="N176" s="6"/>
      <c r="O176" s="6"/>
      <c r="P176" s="6"/>
      <c r="Q176" s="6"/>
      <c r="R176" s="6"/>
      <c r="T176" s="6"/>
      <c r="U176" s="6"/>
      <c r="V176" s="6"/>
      <c r="W176" s="6"/>
      <c r="X176" s="6"/>
      <c r="Y176" s="6"/>
      <c r="AA176" s="6"/>
      <c r="AB176" s="6"/>
      <c r="AC176" s="6"/>
      <c r="AD176" s="6"/>
      <c r="AE176" s="6"/>
      <c r="AF176" s="6"/>
      <c r="AG176" s="6"/>
      <c r="AH176" s="6"/>
      <c r="AI176" s="6">
        <f>$B176</f>
        <v>55</v>
      </c>
      <c r="AJ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5" customHeight="1" x14ac:dyDescent="0.3">
      <c r="A177" s="44">
        <v>196</v>
      </c>
      <c r="B177" s="44">
        <v>118</v>
      </c>
      <c r="C177" s="44"/>
      <c r="D177" s="44"/>
      <c r="E177" s="44">
        <v>729</v>
      </c>
      <c r="F177" s="50">
        <v>3.0775462962962963E-2</v>
      </c>
      <c r="G177" s="43" t="s">
        <v>372</v>
      </c>
      <c r="H177" s="43" t="s">
        <v>398</v>
      </c>
      <c r="I177" s="44" t="s">
        <v>74</v>
      </c>
      <c r="J177" s="44" t="s">
        <v>40</v>
      </c>
      <c r="K177" s="44">
        <v>2</v>
      </c>
      <c r="L177" s="44" t="s">
        <v>36</v>
      </c>
      <c r="M177" s="6"/>
      <c r="N177" s="6"/>
      <c r="O177" s="6">
        <f>$B177</f>
        <v>118</v>
      </c>
      <c r="P177" s="6"/>
      <c r="Q177" s="6"/>
      <c r="R177" s="6"/>
      <c r="T177" s="6"/>
      <c r="U177" s="6"/>
      <c r="V177" s="6"/>
      <c r="W177" s="6"/>
      <c r="X177" s="6"/>
      <c r="Y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ht="15" customHeight="1" x14ac:dyDescent="0.3">
      <c r="A178" s="44">
        <v>198</v>
      </c>
      <c r="B178" s="44">
        <v>119</v>
      </c>
      <c r="C178" s="44">
        <v>36</v>
      </c>
      <c r="D178" s="44">
        <v>69</v>
      </c>
      <c r="E178" s="44">
        <v>1131</v>
      </c>
      <c r="F178" s="50">
        <v>3.0821759259259261E-2</v>
      </c>
      <c r="G178" s="43" t="s">
        <v>476</v>
      </c>
      <c r="H178" s="43" t="s">
        <v>506</v>
      </c>
      <c r="I178" s="44" t="s">
        <v>414</v>
      </c>
      <c r="J178" s="44" t="s">
        <v>32</v>
      </c>
      <c r="K178" s="44">
        <v>2</v>
      </c>
      <c r="L178" s="44" t="s">
        <v>36</v>
      </c>
      <c r="M178" s="6"/>
      <c r="N178" s="6"/>
      <c r="O178" s="6"/>
      <c r="P178" s="6"/>
      <c r="Q178" s="6">
        <f>$B178</f>
        <v>119</v>
      </c>
      <c r="R178" s="6"/>
      <c r="T178" s="6"/>
      <c r="U178" s="6"/>
      <c r="V178" s="6"/>
      <c r="W178" s="6"/>
      <c r="X178" s="6">
        <f>$D178</f>
        <v>69</v>
      </c>
      <c r="Y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5" customHeight="1" x14ac:dyDescent="0.3">
      <c r="A179" s="44">
        <v>199</v>
      </c>
      <c r="B179" s="44">
        <v>120</v>
      </c>
      <c r="C179" s="44">
        <v>37</v>
      </c>
      <c r="D179" s="44">
        <v>70</v>
      </c>
      <c r="E179" s="44">
        <v>1113</v>
      </c>
      <c r="F179" s="50">
        <v>3.0856481481481481E-2</v>
      </c>
      <c r="G179" s="43" t="s">
        <v>331</v>
      </c>
      <c r="H179" s="43" t="s">
        <v>507</v>
      </c>
      <c r="I179" s="44" t="s">
        <v>414</v>
      </c>
      <c r="J179" s="44" t="s">
        <v>32</v>
      </c>
      <c r="K179" s="44">
        <v>2</v>
      </c>
      <c r="L179" s="44" t="s">
        <v>36</v>
      </c>
      <c r="M179" s="6"/>
      <c r="N179" s="6"/>
      <c r="O179" s="6"/>
      <c r="P179" s="6"/>
      <c r="Q179" s="6">
        <f>$B179</f>
        <v>120</v>
      </c>
      <c r="R179" s="6"/>
      <c r="T179" s="6"/>
      <c r="U179" s="6"/>
      <c r="V179" s="6"/>
      <c r="W179" s="6"/>
      <c r="X179" s="6">
        <f>$D179</f>
        <v>70</v>
      </c>
      <c r="Y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5" customHeight="1" x14ac:dyDescent="0.3">
      <c r="A180" s="44">
        <v>200</v>
      </c>
      <c r="B180" s="44">
        <v>121</v>
      </c>
      <c r="C180" s="44">
        <v>8</v>
      </c>
      <c r="D180" s="44">
        <v>71</v>
      </c>
      <c r="E180" s="44">
        <v>1114</v>
      </c>
      <c r="F180" s="50">
        <v>3.0879629629629632E-2</v>
      </c>
      <c r="G180" s="43" t="s">
        <v>419</v>
      </c>
      <c r="H180" s="43" t="s">
        <v>508</v>
      </c>
      <c r="I180" s="44" t="s">
        <v>442</v>
      </c>
      <c r="J180" s="44" t="s">
        <v>32</v>
      </c>
      <c r="K180" s="44">
        <v>2</v>
      </c>
      <c r="L180" s="44" t="s">
        <v>36</v>
      </c>
      <c r="M180" s="6"/>
      <c r="N180" s="6"/>
      <c r="O180" s="6"/>
      <c r="P180" s="6"/>
      <c r="Q180" s="6">
        <f>$B180</f>
        <v>121</v>
      </c>
      <c r="R180" s="6"/>
      <c r="T180" s="6"/>
      <c r="U180" s="6"/>
      <c r="V180" s="6"/>
      <c r="W180" s="6"/>
      <c r="X180" s="6">
        <f>$D180</f>
        <v>71</v>
      </c>
      <c r="Y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5" customHeight="1" x14ac:dyDescent="0.3">
      <c r="A181" s="44">
        <v>201</v>
      </c>
      <c r="B181" s="44">
        <v>56</v>
      </c>
      <c r="C181" s="44">
        <v>16</v>
      </c>
      <c r="D181" s="44">
        <v>35</v>
      </c>
      <c r="E181" s="44">
        <v>1879</v>
      </c>
      <c r="F181" s="50">
        <v>3.0891203703703702E-2</v>
      </c>
      <c r="G181" s="43" t="s">
        <v>873</v>
      </c>
      <c r="H181" s="43" t="s">
        <v>502</v>
      </c>
      <c r="I181" s="44" t="s">
        <v>417</v>
      </c>
      <c r="J181" s="44" t="s">
        <v>18</v>
      </c>
      <c r="K181" s="44">
        <v>3</v>
      </c>
      <c r="L181" s="44" t="s">
        <v>36</v>
      </c>
      <c r="M181" s="6"/>
      <c r="N181" s="6"/>
      <c r="O181" s="6"/>
      <c r="P181" s="6"/>
      <c r="Q181" s="6"/>
      <c r="R181" s="6"/>
      <c r="T181" s="6"/>
      <c r="U181" s="6"/>
      <c r="V181" s="6"/>
      <c r="W181" s="6"/>
      <c r="X181" s="6"/>
      <c r="Y181" s="6"/>
      <c r="AA181" s="6">
        <f>$B181</f>
        <v>56</v>
      </c>
      <c r="AB181" s="6"/>
      <c r="AC181" s="6"/>
      <c r="AD181" s="6"/>
      <c r="AE181" s="6"/>
      <c r="AF181" s="6"/>
      <c r="AG181" s="6"/>
      <c r="AH181" s="6"/>
      <c r="AI181" s="6"/>
      <c r="AJ181" s="6"/>
      <c r="AL181" s="6">
        <f>$D181</f>
        <v>35</v>
      </c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" customHeight="1" x14ac:dyDescent="0.3">
      <c r="A182" s="44">
        <v>202</v>
      </c>
      <c r="B182" s="44">
        <v>57</v>
      </c>
      <c r="C182" s="44">
        <v>17</v>
      </c>
      <c r="D182" s="44">
        <v>36</v>
      </c>
      <c r="E182" s="44">
        <v>1787</v>
      </c>
      <c r="F182" s="50">
        <v>3.0902777777777779E-2</v>
      </c>
      <c r="G182" s="43" t="s">
        <v>337</v>
      </c>
      <c r="H182" s="43" t="s">
        <v>689</v>
      </c>
      <c r="I182" s="44" t="s">
        <v>417</v>
      </c>
      <c r="J182" s="44" t="s">
        <v>27</v>
      </c>
      <c r="K182" s="44">
        <v>3</v>
      </c>
      <c r="L182" s="44" t="s">
        <v>36</v>
      </c>
      <c r="M182" s="6"/>
      <c r="N182" s="6"/>
      <c r="O182" s="6"/>
      <c r="P182" s="6"/>
      <c r="Q182" s="6"/>
      <c r="R182" s="6"/>
      <c r="T182" s="6"/>
      <c r="U182" s="6"/>
      <c r="V182" s="6"/>
      <c r="W182" s="6"/>
      <c r="X182" s="6"/>
      <c r="Y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>
        <f>$B182</f>
        <v>57</v>
      </c>
      <c r="AL182" s="6"/>
      <c r="AM182" s="6"/>
      <c r="AN182" s="6"/>
      <c r="AO182" s="6"/>
      <c r="AP182" s="6"/>
      <c r="AQ182" s="6"/>
      <c r="AR182" s="6"/>
      <c r="AS182" s="6"/>
      <c r="AT182" s="6"/>
      <c r="AU182" s="6">
        <f>$D182</f>
        <v>36</v>
      </c>
    </row>
    <row r="183" spans="1:47" ht="15" customHeight="1" x14ac:dyDescent="0.3">
      <c r="A183" s="44">
        <v>203</v>
      </c>
      <c r="B183" s="44">
        <v>58</v>
      </c>
      <c r="C183" s="44">
        <v>3</v>
      </c>
      <c r="D183" s="44">
        <v>37</v>
      </c>
      <c r="E183" s="44">
        <v>1254</v>
      </c>
      <c r="F183" s="50">
        <v>3.0914351851851853E-2</v>
      </c>
      <c r="G183" s="43" t="s">
        <v>436</v>
      </c>
      <c r="H183" s="43" t="s">
        <v>874</v>
      </c>
      <c r="I183" s="44" t="s">
        <v>442</v>
      </c>
      <c r="J183" s="44" t="s">
        <v>20</v>
      </c>
      <c r="K183" s="44">
        <v>3</v>
      </c>
      <c r="L183" s="44" t="s">
        <v>36</v>
      </c>
      <c r="M183" s="6"/>
      <c r="N183" s="6"/>
      <c r="O183" s="6"/>
      <c r="P183" s="6"/>
      <c r="Q183" s="6"/>
      <c r="R183" s="6"/>
      <c r="T183" s="6"/>
      <c r="U183" s="6"/>
      <c r="V183" s="6"/>
      <c r="W183" s="6"/>
      <c r="X183" s="6"/>
      <c r="Y183" s="6"/>
      <c r="AA183" s="6"/>
      <c r="AB183" s="6">
        <f>$B183</f>
        <v>58</v>
      </c>
      <c r="AC183" s="6"/>
      <c r="AD183" s="6"/>
      <c r="AE183" s="6"/>
      <c r="AF183" s="6"/>
      <c r="AG183" s="6"/>
      <c r="AH183" s="6"/>
      <c r="AI183" s="6"/>
      <c r="AJ183" s="6"/>
      <c r="AL183" s="6"/>
      <c r="AM183" s="6">
        <f>$D183</f>
        <v>37</v>
      </c>
      <c r="AN183" s="6"/>
      <c r="AO183" s="6"/>
      <c r="AP183" s="6"/>
      <c r="AQ183" s="6"/>
      <c r="AR183" s="6"/>
      <c r="AS183" s="6"/>
      <c r="AT183" s="6"/>
      <c r="AU183" s="6"/>
    </row>
    <row r="184" spans="1:47" ht="15" customHeight="1" x14ac:dyDescent="0.3">
      <c r="A184" s="44">
        <v>204</v>
      </c>
      <c r="B184" s="44">
        <v>59</v>
      </c>
      <c r="C184" s="44">
        <v>4</v>
      </c>
      <c r="D184" s="44">
        <v>38</v>
      </c>
      <c r="E184" s="44">
        <v>1269</v>
      </c>
      <c r="F184" s="50">
        <v>3.0925925925925926E-2</v>
      </c>
      <c r="G184" s="43" t="s">
        <v>875</v>
      </c>
      <c r="H184" s="43" t="s">
        <v>248</v>
      </c>
      <c r="I184" s="44" t="s">
        <v>442</v>
      </c>
      <c r="J184" s="44" t="s">
        <v>20</v>
      </c>
      <c r="K184" s="44">
        <v>3</v>
      </c>
      <c r="L184" s="44" t="s">
        <v>36</v>
      </c>
      <c r="M184" s="6"/>
      <c r="N184" s="6"/>
      <c r="O184" s="6"/>
      <c r="P184" s="6"/>
      <c r="Q184" s="6"/>
      <c r="R184" s="6"/>
      <c r="T184" s="6"/>
      <c r="U184" s="6"/>
      <c r="V184" s="6"/>
      <c r="W184" s="6"/>
      <c r="X184" s="6"/>
      <c r="Y184" s="6"/>
      <c r="AA184" s="6"/>
      <c r="AB184" s="6">
        <f>$B184</f>
        <v>59</v>
      </c>
      <c r="AC184" s="6"/>
      <c r="AD184" s="6"/>
      <c r="AE184" s="6"/>
      <c r="AF184" s="6"/>
      <c r="AG184" s="6"/>
      <c r="AH184" s="6"/>
      <c r="AI184" s="6"/>
      <c r="AJ184" s="6"/>
      <c r="AL184" s="6"/>
      <c r="AM184" s="6">
        <f>$D184</f>
        <v>38</v>
      </c>
      <c r="AN184" s="6"/>
      <c r="AO184" s="6"/>
      <c r="AP184" s="6"/>
      <c r="AQ184" s="6"/>
      <c r="AR184" s="6"/>
      <c r="AS184" s="6"/>
      <c r="AT184" s="6"/>
      <c r="AU184" s="6"/>
    </row>
    <row r="185" spans="1:47" ht="15" customHeight="1" x14ac:dyDescent="0.3">
      <c r="A185" s="44">
        <v>205</v>
      </c>
      <c r="B185" s="44">
        <v>60</v>
      </c>
      <c r="C185" s="44">
        <v>18</v>
      </c>
      <c r="D185" s="44">
        <v>39</v>
      </c>
      <c r="E185" s="44">
        <v>1949</v>
      </c>
      <c r="F185" s="50">
        <v>3.0983796296296294E-2</v>
      </c>
      <c r="G185" s="43" t="s">
        <v>490</v>
      </c>
      <c r="H185" s="43" t="s">
        <v>648</v>
      </c>
      <c r="I185" s="44" t="s">
        <v>417</v>
      </c>
      <c r="J185" s="44" t="s">
        <v>19</v>
      </c>
      <c r="K185" s="44">
        <v>3</v>
      </c>
      <c r="L185" s="44" t="s">
        <v>36</v>
      </c>
      <c r="M185" s="6"/>
      <c r="N185" s="6"/>
      <c r="O185" s="6"/>
      <c r="P185" s="6"/>
      <c r="Q185" s="6"/>
      <c r="R185" s="6"/>
      <c r="T185" s="6"/>
      <c r="U185" s="6"/>
      <c r="V185" s="6"/>
      <c r="W185" s="6"/>
      <c r="X185" s="6"/>
      <c r="Y185" s="6"/>
      <c r="AA185" s="6"/>
      <c r="AB185" s="6"/>
      <c r="AC185" s="6"/>
      <c r="AD185" s="6"/>
      <c r="AE185" s="6"/>
      <c r="AF185" s="6">
        <f>$B185</f>
        <v>60</v>
      </c>
      <c r="AG185" s="6"/>
      <c r="AH185" s="6"/>
      <c r="AI185" s="6"/>
      <c r="AJ185" s="6"/>
      <c r="AL185" s="6"/>
      <c r="AM185" s="6"/>
      <c r="AN185" s="6"/>
      <c r="AO185" s="6"/>
      <c r="AP185" s="6"/>
      <c r="AQ185" s="6">
        <f>$D185</f>
        <v>39</v>
      </c>
      <c r="AR185" s="6"/>
      <c r="AS185" s="6"/>
      <c r="AT185" s="6"/>
      <c r="AU185" s="6"/>
    </row>
    <row r="186" spans="1:47" ht="15" customHeight="1" x14ac:dyDescent="0.3">
      <c r="A186" s="44">
        <v>206</v>
      </c>
      <c r="B186" s="44">
        <v>122</v>
      </c>
      <c r="C186" s="44"/>
      <c r="D186" s="44"/>
      <c r="E186" s="44">
        <v>1405</v>
      </c>
      <c r="F186" s="50">
        <v>3.1041666666666669E-2</v>
      </c>
      <c r="G186" s="43" t="s">
        <v>399</v>
      </c>
      <c r="H186" s="43" t="s">
        <v>400</v>
      </c>
      <c r="I186" s="44" t="s">
        <v>74</v>
      </c>
      <c r="J186" s="44" t="s">
        <v>30</v>
      </c>
      <c r="K186" s="44">
        <v>2</v>
      </c>
      <c r="L186" s="44" t="s">
        <v>36</v>
      </c>
      <c r="M186" s="6">
        <f>$B186</f>
        <v>122</v>
      </c>
      <c r="N186" s="6"/>
      <c r="O186" s="6"/>
      <c r="P186" s="6"/>
      <c r="Q186" s="6"/>
      <c r="R186" s="6"/>
      <c r="T186" s="6"/>
      <c r="U186" s="6"/>
      <c r="V186" s="6"/>
      <c r="W186" s="6"/>
      <c r="X186" s="6"/>
      <c r="Y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5" customHeight="1" x14ac:dyDescent="0.3">
      <c r="A187" s="44">
        <v>207</v>
      </c>
      <c r="B187" s="44">
        <v>61</v>
      </c>
      <c r="C187" s="44">
        <v>18</v>
      </c>
      <c r="D187" s="44">
        <v>40</v>
      </c>
      <c r="E187" s="44">
        <v>1257</v>
      </c>
      <c r="F187" s="50">
        <v>3.1053240740740739E-2</v>
      </c>
      <c r="G187" s="43" t="s">
        <v>327</v>
      </c>
      <c r="H187" s="43" t="s">
        <v>876</v>
      </c>
      <c r="I187" s="44" t="s">
        <v>414</v>
      </c>
      <c r="J187" s="44" t="s">
        <v>20</v>
      </c>
      <c r="K187" s="44">
        <v>3</v>
      </c>
      <c r="L187" s="44" t="s">
        <v>36</v>
      </c>
      <c r="M187" s="6"/>
      <c r="N187" s="6"/>
      <c r="O187" s="6"/>
      <c r="P187" s="6"/>
      <c r="Q187" s="6"/>
      <c r="R187" s="6"/>
      <c r="T187" s="6"/>
      <c r="U187" s="6"/>
      <c r="V187" s="6"/>
      <c r="W187" s="6"/>
      <c r="X187" s="6"/>
      <c r="Y187" s="6"/>
      <c r="AA187" s="6"/>
      <c r="AB187" s="6">
        <f>$B187</f>
        <v>61</v>
      </c>
      <c r="AC187" s="6"/>
      <c r="AD187" s="6"/>
      <c r="AE187" s="6"/>
      <c r="AF187" s="6"/>
      <c r="AG187" s="6"/>
      <c r="AH187" s="6"/>
      <c r="AI187" s="6"/>
      <c r="AJ187" s="6"/>
      <c r="AL187" s="6"/>
      <c r="AM187" s="6">
        <f>$D187</f>
        <v>40</v>
      </c>
      <c r="AN187" s="6"/>
      <c r="AO187" s="6"/>
      <c r="AP187" s="6"/>
      <c r="AQ187" s="6"/>
      <c r="AR187" s="6"/>
      <c r="AS187" s="6"/>
      <c r="AT187" s="6"/>
      <c r="AU187" s="6"/>
    </row>
    <row r="188" spans="1:47" ht="15" customHeight="1" x14ac:dyDescent="0.3">
      <c r="A188" s="44">
        <v>211</v>
      </c>
      <c r="B188" s="44">
        <v>123</v>
      </c>
      <c r="C188" s="44">
        <v>38</v>
      </c>
      <c r="D188" s="44">
        <v>72</v>
      </c>
      <c r="E188" s="44">
        <v>1381</v>
      </c>
      <c r="F188" s="50">
        <v>3.1192129629629629E-2</v>
      </c>
      <c r="G188" s="43" t="s">
        <v>415</v>
      </c>
      <c r="H188" s="43" t="s">
        <v>509</v>
      </c>
      <c r="I188" s="44" t="s">
        <v>414</v>
      </c>
      <c r="J188" s="44" t="s">
        <v>30</v>
      </c>
      <c r="K188" s="44">
        <v>2</v>
      </c>
      <c r="L188" s="44" t="s">
        <v>36</v>
      </c>
      <c r="M188" s="6">
        <f>$B188</f>
        <v>123</v>
      </c>
      <c r="N188" s="6"/>
      <c r="O188" s="6"/>
      <c r="P188" s="6"/>
      <c r="Q188" s="6"/>
      <c r="R188" s="6"/>
      <c r="T188" s="6">
        <f>$D188</f>
        <v>72</v>
      </c>
      <c r="U188" s="6"/>
      <c r="V188" s="6"/>
      <c r="W188" s="6"/>
      <c r="X188" s="6"/>
      <c r="Y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spans="1:47" ht="15" customHeight="1" x14ac:dyDescent="0.3">
      <c r="A189" s="44">
        <v>212</v>
      </c>
      <c r="B189" s="44">
        <v>124</v>
      </c>
      <c r="C189" s="44">
        <v>27</v>
      </c>
      <c r="D189" s="44">
        <v>73</v>
      </c>
      <c r="E189" s="44">
        <v>1112</v>
      </c>
      <c r="F189" s="50">
        <v>3.1215277777777776E-2</v>
      </c>
      <c r="G189" s="43" t="s">
        <v>339</v>
      </c>
      <c r="H189" s="43" t="s">
        <v>345</v>
      </c>
      <c r="I189" s="44" t="s">
        <v>417</v>
      </c>
      <c r="J189" s="44" t="s">
        <v>32</v>
      </c>
      <c r="K189" s="44">
        <v>2</v>
      </c>
      <c r="L189" s="44" t="s">
        <v>36</v>
      </c>
      <c r="M189" s="6"/>
      <c r="N189" s="6"/>
      <c r="O189" s="6"/>
      <c r="P189" s="6"/>
      <c r="Q189" s="6">
        <f>$B189</f>
        <v>124</v>
      </c>
      <c r="R189" s="6"/>
      <c r="T189" s="6"/>
      <c r="U189" s="6"/>
      <c r="V189" s="6"/>
      <c r="W189" s="6"/>
      <c r="X189" s="6">
        <f>$D189</f>
        <v>73</v>
      </c>
      <c r="Y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5" customHeight="1" x14ac:dyDescent="0.3">
      <c r="A190" s="44">
        <v>213</v>
      </c>
      <c r="B190" s="44">
        <v>125</v>
      </c>
      <c r="C190" s="44">
        <v>9</v>
      </c>
      <c r="D190" s="44">
        <v>74</v>
      </c>
      <c r="E190" s="44">
        <v>693</v>
      </c>
      <c r="F190" s="50">
        <v>3.1238425925925923E-2</v>
      </c>
      <c r="G190" s="43" t="s">
        <v>465</v>
      </c>
      <c r="H190" s="43" t="s">
        <v>510</v>
      </c>
      <c r="I190" s="44" t="s">
        <v>442</v>
      </c>
      <c r="J190" s="44" t="s">
        <v>40</v>
      </c>
      <c r="K190" s="44">
        <v>2</v>
      </c>
      <c r="L190" s="44" t="s">
        <v>36</v>
      </c>
      <c r="M190" s="6"/>
      <c r="N190" s="6"/>
      <c r="O190" s="6">
        <f>$B190</f>
        <v>125</v>
      </c>
      <c r="P190" s="6"/>
      <c r="Q190" s="6"/>
      <c r="R190" s="6"/>
      <c r="T190" s="6"/>
      <c r="U190" s="6"/>
      <c r="V190" s="6">
        <f>$D190</f>
        <v>74</v>
      </c>
      <c r="W190" s="6"/>
      <c r="X190" s="6"/>
      <c r="Y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5" customHeight="1" x14ac:dyDescent="0.3">
      <c r="A191" s="44">
        <v>215</v>
      </c>
      <c r="B191" s="44">
        <v>126</v>
      </c>
      <c r="C191" s="44"/>
      <c r="D191" s="44"/>
      <c r="E191" s="44">
        <v>1655</v>
      </c>
      <c r="F191" s="50">
        <v>3.1261574074074074E-2</v>
      </c>
      <c r="G191" s="43" t="s">
        <v>355</v>
      </c>
      <c r="H191" s="43" t="s">
        <v>261</v>
      </c>
      <c r="I191" s="44" t="s">
        <v>74</v>
      </c>
      <c r="J191" s="44" t="s">
        <v>37</v>
      </c>
      <c r="K191" s="44">
        <v>2</v>
      </c>
      <c r="L191" s="44" t="s">
        <v>36</v>
      </c>
      <c r="M191" s="6"/>
      <c r="N191" s="6">
        <f>$B191</f>
        <v>126</v>
      </c>
      <c r="O191" s="6"/>
      <c r="P191" s="6"/>
      <c r="Q191" s="6"/>
      <c r="R191" s="6"/>
      <c r="T191" s="6"/>
      <c r="U191" s="6"/>
      <c r="V191" s="6"/>
      <c r="W191" s="6"/>
      <c r="X191" s="6"/>
      <c r="Y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5" customHeight="1" x14ac:dyDescent="0.3">
      <c r="A192" s="44">
        <v>217</v>
      </c>
      <c r="B192" s="44">
        <v>127</v>
      </c>
      <c r="C192" s="44"/>
      <c r="D192" s="44"/>
      <c r="E192" s="44">
        <v>742</v>
      </c>
      <c r="F192" s="50">
        <v>3.1331018518518522E-2</v>
      </c>
      <c r="G192" s="43" t="s">
        <v>353</v>
      </c>
      <c r="H192" s="43" t="s">
        <v>401</v>
      </c>
      <c r="I192" s="44" t="s">
        <v>74</v>
      </c>
      <c r="J192" s="44" t="s">
        <v>40</v>
      </c>
      <c r="K192" s="44">
        <v>2</v>
      </c>
      <c r="L192" s="44" t="s">
        <v>36</v>
      </c>
      <c r="M192" s="6"/>
      <c r="N192" s="6"/>
      <c r="O192" s="6">
        <f>$B192</f>
        <v>127</v>
      </c>
      <c r="P192" s="6"/>
      <c r="Q192" s="6"/>
      <c r="R192" s="6"/>
      <c r="T192" s="6"/>
      <c r="U192" s="6"/>
      <c r="V192" s="6"/>
      <c r="W192" s="6"/>
      <c r="X192" s="6"/>
      <c r="Y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5" customHeight="1" x14ac:dyDescent="0.3">
      <c r="A193" s="44">
        <v>219</v>
      </c>
      <c r="B193" s="44">
        <v>128</v>
      </c>
      <c r="C193" s="44">
        <v>28</v>
      </c>
      <c r="D193" s="44">
        <v>75</v>
      </c>
      <c r="E193" s="44">
        <v>1105</v>
      </c>
      <c r="F193" s="50">
        <v>3.1412037037037037E-2</v>
      </c>
      <c r="G193" s="43" t="s">
        <v>511</v>
      </c>
      <c r="H193" s="43" t="s">
        <v>140</v>
      </c>
      <c r="I193" s="44" t="s">
        <v>417</v>
      </c>
      <c r="J193" s="44" t="s">
        <v>32</v>
      </c>
      <c r="K193" s="44">
        <v>2</v>
      </c>
      <c r="L193" s="44" t="s">
        <v>36</v>
      </c>
      <c r="M193" s="6"/>
      <c r="N193" s="6"/>
      <c r="O193" s="6"/>
      <c r="P193" s="6"/>
      <c r="Q193" s="6">
        <f>$B193</f>
        <v>128</v>
      </c>
      <c r="R193" s="6"/>
      <c r="T193" s="6"/>
      <c r="U193" s="6"/>
      <c r="V193" s="6"/>
      <c r="W193" s="6"/>
      <c r="X193" s="6">
        <f>$D193</f>
        <v>75</v>
      </c>
      <c r="Y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5" customHeight="1" x14ac:dyDescent="0.3">
      <c r="A194" s="44">
        <v>221</v>
      </c>
      <c r="B194" s="44">
        <v>129</v>
      </c>
      <c r="C194" s="44">
        <v>39</v>
      </c>
      <c r="D194" s="44">
        <v>76</v>
      </c>
      <c r="E194" s="44">
        <v>1683</v>
      </c>
      <c r="F194" s="50">
        <v>3.1516203703703706E-2</v>
      </c>
      <c r="G194" s="43" t="s">
        <v>384</v>
      </c>
      <c r="H194" s="43" t="s">
        <v>512</v>
      </c>
      <c r="I194" s="44" t="s">
        <v>414</v>
      </c>
      <c r="J194" s="44" t="s">
        <v>37</v>
      </c>
      <c r="K194" s="44">
        <v>2</v>
      </c>
      <c r="L194" s="44" t="s">
        <v>36</v>
      </c>
      <c r="M194" s="6"/>
      <c r="N194" s="6">
        <f>$B194</f>
        <v>129</v>
      </c>
      <c r="O194" s="6"/>
      <c r="P194" s="6"/>
      <c r="Q194" s="6"/>
      <c r="R194" s="6"/>
      <c r="T194" s="6"/>
      <c r="U194" s="6">
        <f>$D194</f>
        <v>76</v>
      </c>
      <c r="V194" s="6"/>
      <c r="W194" s="6"/>
      <c r="X194" s="6"/>
      <c r="Y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spans="1:47" ht="15" customHeight="1" x14ac:dyDescent="0.3">
      <c r="A195" s="44">
        <v>223</v>
      </c>
      <c r="B195" s="44">
        <v>62</v>
      </c>
      <c r="C195" s="44"/>
      <c r="D195" s="44"/>
      <c r="E195" s="44">
        <v>1921</v>
      </c>
      <c r="F195" s="50">
        <v>3.1574074074074074E-2</v>
      </c>
      <c r="G195" s="43" t="s">
        <v>490</v>
      </c>
      <c r="H195" s="43" t="s">
        <v>807</v>
      </c>
      <c r="I195" s="44" t="s">
        <v>74</v>
      </c>
      <c r="J195" s="44" t="s">
        <v>22</v>
      </c>
      <c r="K195" s="44">
        <v>3</v>
      </c>
      <c r="L195" s="44" t="s">
        <v>36</v>
      </c>
      <c r="M195" s="6"/>
      <c r="N195" s="6"/>
      <c r="O195" s="6"/>
      <c r="P195" s="6"/>
      <c r="Q195" s="6"/>
      <c r="R195" s="6"/>
      <c r="T195" s="6"/>
      <c r="U195" s="6"/>
      <c r="V195" s="6"/>
      <c r="W195" s="6"/>
      <c r="X195" s="6"/>
      <c r="Y195" s="6"/>
      <c r="AA195" s="6"/>
      <c r="AB195" s="6"/>
      <c r="AC195" s="6"/>
      <c r="AD195" s="6"/>
      <c r="AE195" s="6"/>
      <c r="AF195" s="6"/>
      <c r="AG195" s="6"/>
      <c r="AH195" s="6"/>
      <c r="AI195" s="6">
        <f>$B195</f>
        <v>62</v>
      </c>
      <c r="AJ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</row>
    <row r="196" spans="1:47" ht="15" customHeight="1" x14ac:dyDescent="0.3">
      <c r="A196" s="44">
        <v>225</v>
      </c>
      <c r="B196" s="44">
        <v>130</v>
      </c>
      <c r="C196" s="44"/>
      <c r="D196" s="44"/>
      <c r="E196" s="44">
        <v>1668</v>
      </c>
      <c r="F196" s="50">
        <v>3.1597222222222221E-2</v>
      </c>
      <c r="G196" s="43" t="s">
        <v>402</v>
      </c>
      <c r="H196" s="43" t="s">
        <v>403</v>
      </c>
      <c r="I196" s="44" t="s">
        <v>74</v>
      </c>
      <c r="J196" s="44" t="s">
        <v>37</v>
      </c>
      <c r="K196" s="44">
        <v>2</v>
      </c>
      <c r="L196" s="44" t="s">
        <v>36</v>
      </c>
      <c r="M196" s="6"/>
      <c r="N196" s="6">
        <f>$B196</f>
        <v>130</v>
      </c>
      <c r="O196" s="6"/>
      <c r="P196" s="6"/>
      <c r="Q196" s="6"/>
      <c r="R196" s="6"/>
      <c r="T196" s="6"/>
      <c r="U196" s="6"/>
      <c r="V196" s="6"/>
      <c r="W196" s="6"/>
      <c r="X196" s="6"/>
      <c r="Y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5" customHeight="1" x14ac:dyDescent="0.3">
      <c r="A197" s="44">
        <v>226</v>
      </c>
      <c r="B197" s="44">
        <v>63</v>
      </c>
      <c r="C197" s="44">
        <v>19</v>
      </c>
      <c r="D197" s="44">
        <v>41</v>
      </c>
      <c r="E197" s="44">
        <v>1247</v>
      </c>
      <c r="F197" s="50">
        <v>3.1608796296296295E-2</v>
      </c>
      <c r="G197" s="43" t="s">
        <v>360</v>
      </c>
      <c r="H197" s="43" t="s">
        <v>567</v>
      </c>
      <c r="I197" s="44" t="s">
        <v>414</v>
      </c>
      <c r="J197" s="44" t="s">
        <v>20</v>
      </c>
      <c r="K197" s="44">
        <v>3</v>
      </c>
      <c r="L197" s="44" t="s">
        <v>36</v>
      </c>
      <c r="M197" s="6"/>
      <c r="N197" s="6"/>
      <c r="O197" s="6"/>
      <c r="P197" s="6"/>
      <c r="Q197" s="6"/>
      <c r="R197" s="6"/>
      <c r="T197" s="6"/>
      <c r="U197" s="6"/>
      <c r="V197" s="6"/>
      <c r="W197" s="6"/>
      <c r="X197" s="6"/>
      <c r="Y197" s="6"/>
      <c r="AA197" s="6"/>
      <c r="AB197" s="6">
        <f>$B197</f>
        <v>63</v>
      </c>
      <c r="AC197" s="6"/>
      <c r="AD197" s="6"/>
      <c r="AE197" s="6"/>
      <c r="AF197" s="6"/>
      <c r="AG197" s="6"/>
      <c r="AH197" s="6"/>
      <c r="AI197" s="6"/>
      <c r="AJ197" s="6"/>
      <c r="AL197" s="6"/>
      <c r="AM197" s="6">
        <f>$D197</f>
        <v>41</v>
      </c>
      <c r="AN197" s="6"/>
      <c r="AO197" s="6"/>
      <c r="AP197" s="6"/>
      <c r="AQ197" s="6"/>
      <c r="AR197" s="6"/>
      <c r="AS197" s="6"/>
      <c r="AT197" s="6"/>
      <c r="AU197" s="6"/>
    </row>
    <row r="198" spans="1:47" ht="15" customHeight="1" x14ac:dyDescent="0.3">
      <c r="A198" s="44">
        <v>227</v>
      </c>
      <c r="B198" s="44">
        <v>64</v>
      </c>
      <c r="C198" s="44">
        <v>19</v>
      </c>
      <c r="D198" s="44">
        <v>42</v>
      </c>
      <c r="E198" s="44">
        <v>1969</v>
      </c>
      <c r="F198" s="50">
        <v>3.1620370370370368E-2</v>
      </c>
      <c r="G198" s="43" t="s">
        <v>455</v>
      </c>
      <c r="H198" s="43" t="s">
        <v>877</v>
      </c>
      <c r="I198" s="44" t="s">
        <v>417</v>
      </c>
      <c r="J198" s="44" t="s">
        <v>41</v>
      </c>
      <c r="K198" s="44">
        <v>3</v>
      </c>
      <c r="L198" s="44" t="s">
        <v>36</v>
      </c>
      <c r="M198" s="6"/>
      <c r="N198" s="6"/>
      <c r="O198" s="6"/>
      <c r="P198" s="6"/>
      <c r="Q198" s="6"/>
      <c r="R198" s="6"/>
      <c r="T198" s="6"/>
      <c r="U198" s="6"/>
      <c r="V198" s="6"/>
      <c r="W198" s="6"/>
      <c r="X198" s="6"/>
      <c r="Y198" s="6"/>
      <c r="AA198" s="6"/>
      <c r="AB198" s="6"/>
      <c r="AC198" s="6">
        <f>$B198</f>
        <v>64</v>
      </c>
      <c r="AD198" s="6"/>
      <c r="AE198" s="6"/>
      <c r="AF198" s="6"/>
      <c r="AG198" s="6"/>
      <c r="AH198" s="6"/>
      <c r="AI198" s="6"/>
      <c r="AJ198" s="6"/>
      <c r="AL198" s="6"/>
      <c r="AM198" s="6"/>
      <c r="AN198" s="6">
        <f>$D198</f>
        <v>42</v>
      </c>
      <c r="AO198" s="6"/>
      <c r="AP198" s="6"/>
      <c r="AQ198" s="6"/>
      <c r="AR198" s="6"/>
      <c r="AS198" s="6"/>
      <c r="AT198" s="6"/>
      <c r="AU198" s="6"/>
    </row>
    <row r="199" spans="1:47" ht="15" customHeight="1" x14ac:dyDescent="0.3">
      <c r="A199" s="44">
        <v>229</v>
      </c>
      <c r="B199" s="44">
        <v>65</v>
      </c>
      <c r="C199" s="44">
        <v>20</v>
      </c>
      <c r="D199" s="44">
        <v>43</v>
      </c>
      <c r="E199" s="44">
        <v>1262</v>
      </c>
      <c r="F199" s="50">
        <v>3.1689814814814816E-2</v>
      </c>
      <c r="G199" s="43" t="s">
        <v>449</v>
      </c>
      <c r="H199" s="43" t="s">
        <v>878</v>
      </c>
      <c r="I199" s="44" t="s">
        <v>414</v>
      </c>
      <c r="J199" s="44" t="s">
        <v>20</v>
      </c>
      <c r="K199" s="44">
        <v>3</v>
      </c>
      <c r="L199" s="44" t="s">
        <v>36</v>
      </c>
      <c r="M199" s="6"/>
      <c r="N199" s="6"/>
      <c r="O199" s="6"/>
      <c r="P199" s="6"/>
      <c r="Q199" s="6"/>
      <c r="R199" s="6"/>
      <c r="T199" s="6"/>
      <c r="U199" s="6"/>
      <c r="V199" s="6"/>
      <c r="W199" s="6"/>
      <c r="X199" s="6"/>
      <c r="Y199" s="6"/>
      <c r="AA199" s="6"/>
      <c r="AB199" s="6">
        <f>$B199</f>
        <v>65</v>
      </c>
      <c r="AC199" s="6"/>
      <c r="AD199" s="6"/>
      <c r="AE199" s="6"/>
      <c r="AF199" s="6"/>
      <c r="AG199" s="6"/>
      <c r="AH199" s="6"/>
      <c r="AI199" s="6"/>
      <c r="AJ199" s="6"/>
      <c r="AL199" s="6"/>
      <c r="AM199" s="6">
        <f>$D199</f>
        <v>43</v>
      </c>
      <c r="AN199" s="6"/>
      <c r="AO199" s="6"/>
      <c r="AP199" s="6"/>
      <c r="AQ199" s="6"/>
      <c r="AR199" s="6"/>
      <c r="AS199" s="6"/>
      <c r="AT199" s="6"/>
      <c r="AU199" s="6"/>
    </row>
    <row r="200" spans="1:47" ht="15" customHeight="1" x14ac:dyDescent="0.3">
      <c r="A200" s="44">
        <v>231</v>
      </c>
      <c r="B200" s="44">
        <v>66</v>
      </c>
      <c r="C200" s="44">
        <v>21</v>
      </c>
      <c r="D200" s="44">
        <v>43</v>
      </c>
      <c r="E200" s="44">
        <v>1788</v>
      </c>
      <c r="F200" s="50">
        <v>3.170138888888889E-2</v>
      </c>
      <c r="G200" s="43" t="s">
        <v>444</v>
      </c>
      <c r="H200" s="43" t="s">
        <v>879</v>
      </c>
      <c r="I200" s="44" t="s">
        <v>414</v>
      </c>
      <c r="J200" s="44" t="s">
        <v>27</v>
      </c>
      <c r="K200" s="44">
        <v>3</v>
      </c>
      <c r="L200" s="44" t="s">
        <v>36</v>
      </c>
      <c r="M200" s="6"/>
      <c r="N200" s="6"/>
      <c r="O200" s="6"/>
      <c r="P200" s="6"/>
      <c r="Q200" s="6"/>
      <c r="R200" s="6"/>
      <c r="T200" s="6"/>
      <c r="U200" s="6"/>
      <c r="V200" s="6"/>
      <c r="W200" s="6"/>
      <c r="X200" s="6"/>
      <c r="Y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>
        <f>$B200</f>
        <v>66</v>
      </c>
      <c r="AL200" s="6"/>
      <c r="AM200" s="6"/>
      <c r="AN200" s="6"/>
      <c r="AO200" s="6"/>
      <c r="AP200" s="6"/>
      <c r="AQ200" s="6"/>
      <c r="AR200" s="6"/>
      <c r="AS200" s="6"/>
      <c r="AT200" s="6"/>
      <c r="AU200" s="6">
        <f>$D200</f>
        <v>43</v>
      </c>
    </row>
    <row r="201" spans="1:47" ht="15" customHeight="1" x14ac:dyDescent="0.3">
      <c r="A201" s="44">
        <v>232</v>
      </c>
      <c r="B201" s="44">
        <v>131</v>
      </c>
      <c r="C201" s="44">
        <v>10</v>
      </c>
      <c r="D201" s="44">
        <v>77</v>
      </c>
      <c r="E201" s="44">
        <v>752</v>
      </c>
      <c r="F201" s="50">
        <v>3.1724537037037037E-2</v>
      </c>
      <c r="G201" s="43" t="s">
        <v>337</v>
      </c>
      <c r="H201" s="43" t="s">
        <v>513</v>
      </c>
      <c r="I201" s="44" t="s">
        <v>442</v>
      </c>
      <c r="J201" s="44" t="s">
        <v>40</v>
      </c>
      <c r="K201" s="44">
        <v>2</v>
      </c>
      <c r="L201" s="44" t="s">
        <v>36</v>
      </c>
      <c r="M201" s="6"/>
      <c r="N201" s="6"/>
      <c r="O201" s="6">
        <f>$B201</f>
        <v>131</v>
      </c>
      <c r="P201" s="6"/>
      <c r="Q201" s="6"/>
      <c r="R201" s="6"/>
      <c r="T201" s="6"/>
      <c r="U201" s="6"/>
      <c r="V201" s="6">
        <f>$D201</f>
        <v>77</v>
      </c>
      <c r="W201" s="6"/>
      <c r="X201" s="6"/>
      <c r="Y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5" customHeight="1" x14ac:dyDescent="0.3">
      <c r="A202" s="44">
        <v>233</v>
      </c>
      <c r="B202" s="44">
        <v>67</v>
      </c>
      <c r="C202" s="44">
        <v>20</v>
      </c>
      <c r="D202" s="44">
        <v>44</v>
      </c>
      <c r="E202" s="44">
        <v>1705</v>
      </c>
      <c r="F202" s="50">
        <v>3.1759259259259258E-2</v>
      </c>
      <c r="G202" s="43" t="s">
        <v>449</v>
      </c>
      <c r="H202" s="43" t="s">
        <v>86</v>
      </c>
      <c r="I202" s="44" t="s">
        <v>417</v>
      </c>
      <c r="J202" s="44" t="s">
        <v>21</v>
      </c>
      <c r="K202" s="44">
        <v>3</v>
      </c>
      <c r="L202" s="44" t="s">
        <v>36</v>
      </c>
      <c r="M202" s="6"/>
      <c r="N202" s="6"/>
      <c r="O202" s="6"/>
      <c r="P202" s="6"/>
      <c r="Q202" s="6"/>
      <c r="R202" s="6"/>
      <c r="T202" s="6"/>
      <c r="U202" s="6"/>
      <c r="V202" s="6"/>
      <c r="W202" s="6"/>
      <c r="X202" s="6"/>
      <c r="Y202" s="6"/>
      <c r="AA202" s="6"/>
      <c r="AB202" s="6"/>
      <c r="AC202" s="6"/>
      <c r="AD202" s="6">
        <f>$B202</f>
        <v>67</v>
      </c>
      <c r="AE202" s="6"/>
      <c r="AF202" s="6"/>
      <c r="AG202" s="6"/>
      <c r="AH202" s="6"/>
      <c r="AI202" s="6"/>
      <c r="AJ202" s="6"/>
      <c r="AL202" s="6"/>
      <c r="AM202" s="6"/>
      <c r="AN202" s="6"/>
      <c r="AO202" s="6">
        <f>$D202</f>
        <v>44</v>
      </c>
      <c r="AP202" s="6"/>
      <c r="AQ202" s="6"/>
      <c r="AR202" s="6"/>
      <c r="AS202" s="6"/>
      <c r="AT202" s="6"/>
      <c r="AU202" s="6"/>
    </row>
    <row r="203" spans="1:47" ht="15" customHeight="1" x14ac:dyDescent="0.3">
      <c r="A203" s="44">
        <v>234</v>
      </c>
      <c r="B203" s="44">
        <v>68</v>
      </c>
      <c r="C203" s="44">
        <v>4</v>
      </c>
      <c r="D203" s="44"/>
      <c r="E203" s="44">
        <v>1935</v>
      </c>
      <c r="F203" s="50">
        <v>3.1782407407407412E-2</v>
      </c>
      <c r="G203" s="43" t="s">
        <v>322</v>
      </c>
      <c r="H203" s="43" t="s">
        <v>121</v>
      </c>
      <c r="I203" s="44" t="s">
        <v>412</v>
      </c>
      <c r="J203" s="44" t="s">
        <v>22</v>
      </c>
      <c r="K203" s="44">
        <v>3</v>
      </c>
      <c r="L203" s="44" t="s">
        <v>36</v>
      </c>
      <c r="M203" s="6"/>
      <c r="N203" s="6"/>
      <c r="O203" s="6"/>
      <c r="P203" s="6"/>
      <c r="Q203" s="6"/>
      <c r="R203" s="6"/>
      <c r="T203" s="6"/>
      <c r="U203" s="6"/>
      <c r="V203" s="6"/>
      <c r="W203" s="6"/>
      <c r="X203" s="6"/>
      <c r="Y203" s="6"/>
      <c r="AA203" s="6"/>
      <c r="AB203" s="6"/>
      <c r="AC203" s="6"/>
      <c r="AD203" s="6"/>
      <c r="AE203" s="6"/>
      <c r="AF203" s="6"/>
      <c r="AG203" s="6"/>
      <c r="AH203" s="6"/>
      <c r="AI203" s="6">
        <f>$B203</f>
        <v>68</v>
      </c>
      <c r="AJ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5" customHeight="1" x14ac:dyDescent="0.3">
      <c r="A204" s="44">
        <v>236</v>
      </c>
      <c r="B204" s="44">
        <v>132</v>
      </c>
      <c r="C204" s="44">
        <v>29</v>
      </c>
      <c r="D204" s="44">
        <v>78</v>
      </c>
      <c r="E204" s="44">
        <v>1415</v>
      </c>
      <c r="F204" s="50">
        <v>3.1805555555555559E-2</v>
      </c>
      <c r="G204" s="43" t="s">
        <v>514</v>
      </c>
      <c r="H204" s="43" t="s">
        <v>95</v>
      </c>
      <c r="I204" s="44" t="s">
        <v>417</v>
      </c>
      <c r="J204" s="44" t="s">
        <v>30</v>
      </c>
      <c r="K204" s="44">
        <v>2</v>
      </c>
      <c r="L204" s="44" t="s">
        <v>36</v>
      </c>
      <c r="M204" s="6">
        <f>$B204</f>
        <v>132</v>
      </c>
      <c r="N204" s="6"/>
      <c r="O204" s="6"/>
      <c r="P204" s="6"/>
      <c r="Q204" s="6"/>
      <c r="R204" s="6"/>
      <c r="T204" s="6">
        <f>$D204</f>
        <v>78</v>
      </c>
      <c r="U204" s="6"/>
      <c r="V204" s="6"/>
      <c r="W204" s="6"/>
      <c r="X204" s="6"/>
      <c r="Y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spans="1:47" ht="15" customHeight="1" x14ac:dyDescent="0.3">
      <c r="A205" s="44">
        <v>238</v>
      </c>
      <c r="B205" s="44">
        <v>133</v>
      </c>
      <c r="C205" s="44">
        <v>30</v>
      </c>
      <c r="D205" s="44">
        <v>79</v>
      </c>
      <c r="E205" s="44">
        <v>847</v>
      </c>
      <c r="F205" s="50">
        <v>3.1828703703703706E-2</v>
      </c>
      <c r="G205" s="43" t="s">
        <v>341</v>
      </c>
      <c r="H205" s="43" t="s">
        <v>515</v>
      </c>
      <c r="I205" s="44" t="s">
        <v>417</v>
      </c>
      <c r="J205" s="44" t="s">
        <v>39</v>
      </c>
      <c r="K205" s="44">
        <v>2</v>
      </c>
      <c r="L205" s="44" t="s">
        <v>36</v>
      </c>
      <c r="M205" s="6"/>
      <c r="N205" s="6"/>
      <c r="O205" s="6"/>
      <c r="P205" s="6"/>
      <c r="Q205" s="6"/>
      <c r="R205" s="6">
        <f>$B205</f>
        <v>133</v>
      </c>
      <c r="T205" s="6"/>
      <c r="U205" s="6"/>
      <c r="V205" s="6"/>
      <c r="W205" s="6"/>
      <c r="X205" s="6"/>
      <c r="Y205" s="6">
        <f>$D205</f>
        <v>79</v>
      </c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5" customHeight="1" x14ac:dyDescent="0.3">
      <c r="A206" s="44">
        <v>239</v>
      </c>
      <c r="B206" s="44">
        <v>134</v>
      </c>
      <c r="C206" s="44">
        <v>31</v>
      </c>
      <c r="D206" s="44">
        <v>80</v>
      </c>
      <c r="E206" s="44">
        <v>1145</v>
      </c>
      <c r="F206" s="50">
        <v>3.1828703703703706E-2</v>
      </c>
      <c r="G206" s="43" t="s">
        <v>516</v>
      </c>
      <c r="H206" s="43" t="s">
        <v>517</v>
      </c>
      <c r="I206" s="44" t="s">
        <v>417</v>
      </c>
      <c r="J206" s="44" t="s">
        <v>32</v>
      </c>
      <c r="K206" s="44">
        <v>2</v>
      </c>
      <c r="L206" s="44" t="s">
        <v>36</v>
      </c>
      <c r="M206" s="6"/>
      <c r="N206" s="6"/>
      <c r="O206" s="6"/>
      <c r="P206" s="6"/>
      <c r="Q206" s="6">
        <f>$B206</f>
        <v>134</v>
      </c>
      <c r="R206" s="6"/>
      <c r="T206" s="6"/>
      <c r="U206" s="6"/>
      <c r="V206" s="6"/>
      <c r="W206" s="6"/>
      <c r="X206" s="6">
        <f>$D206</f>
        <v>80</v>
      </c>
      <c r="Y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spans="1:47" ht="15" customHeight="1" x14ac:dyDescent="0.3">
      <c r="A207" s="44">
        <v>240</v>
      </c>
      <c r="B207" s="44">
        <v>135</v>
      </c>
      <c r="C207" s="44">
        <v>32</v>
      </c>
      <c r="D207" s="44">
        <v>81</v>
      </c>
      <c r="E207" s="44">
        <v>1566</v>
      </c>
      <c r="F207" s="50">
        <v>3.1898148148148148E-2</v>
      </c>
      <c r="G207" s="43" t="s">
        <v>465</v>
      </c>
      <c r="H207" s="43" t="s">
        <v>518</v>
      </c>
      <c r="I207" s="44" t="s">
        <v>417</v>
      </c>
      <c r="J207" s="44" t="s">
        <v>23</v>
      </c>
      <c r="K207" s="44">
        <v>2</v>
      </c>
      <c r="L207" s="44" t="s">
        <v>36</v>
      </c>
      <c r="M207" s="6"/>
      <c r="N207" s="6"/>
      <c r="O207" s="6"/>
      <c r="P207" s="6">
        <f>$B207</f>
        <v>135</v>
      </c>
      <c r="Q207" s="6"/>
      <c r="R207" s="6"/>
      <c r="T207" s="6"/>
      <c r="U207" s="6"/>
      <c r="V207" s="6"/>
      <c r="W207" s="6">
        <f>$D207</f>
        <v>81</v>
      </c>
      <c r="X207" s="6"/>
      <c r="Y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5" customHeight="1" x14ac:dyDescent="0.3">
      <c r="A208" s="44">
        <v>241</v>
      </c>
      <c r="B208" s="44">
        <v>69</v>
      </c>
      <c r="C208" s="44">
        <v>21</v>
      </c>
      <c r="D208" s="44">
        <v>45</v>
      </c>
      <c r="E208" s="44">
        <v>1871</v>
      </c>
      <c r="F208" s="50">
        <v>3.1909722222222221E-2</v>
      </c>
      <c r="G208" s="43" t="s">
        <v>488</v>
      </c>
      <c r="H208" s="43" t="s">
        <v>880</v>
      </c>
      <c r="I208" s="44" t="s">
        <v>417</v>
      </c>
      <c r="J208" s="44" t="s">
        <v>18</v>
      </c>
      <c r="K208" s="44">
        <v>3</v>
      </c>
      <c r="L208" s="44" t="s">
        <v>36</v>
      </c>
      <c r="M208" s="6"/>
      <c r="N208" s="6"/>
      <c r="O208" s="6"/>
      <c r="P208" s="6"/>
      <c r="Q208" s="6"/>
      <c r="R208" s="6"/>
      <c r="T208" s="6"/>
      <c r="U208" s="6"/>
      <c r="V208" s="6"/>
      <c r="W208" s="6"/>
      <c r="X208" s="6"/>
      <c r="Y208" s="6"/>
      <c r="AA208" s="6">
        <f>$B208</f>
        <v>69</v>
      </c>
      <c r="AB208" s="6"/>
      <c r="AC208" s="6"/>
      <c r="AD208" s="6"/>
      <c r="AE208" s="6"/>
      <c r="AF208" s="6"/>
      <c r="AG208" s="6"/>
      <c r="AH208" s="6"/>
      <c r="AI208" s="6"/>
      <c r="AJ208" s="6"/>
      <c r="AL208" s="6">
        <f>$D208</f>
        <v>45</v>
      </c>
      <c r="AM208" s="6"/>
      <c r="AN208" s="6"/>
      <c r="AO208" s="6"/>
      <c r="AP208" s="6"/>
      <c r="AQ208" s="6"/>
      <c r="AR208" s="6"/>
      <c r="AS208" s="6"/>
      <c r="AT208" s="6"/>
      <c r="AU208" s="6"/>
    </row>
    <row r="209" spans="1:47" ht="15" customHeight="1" x14ac:dyDescent="0.3">
      <c r="A209" s="44">
        <v>242</v>
      </c>
      <c r="B209" s="44">
        <v>136</v>
      </c>
      <c r="C209" s="44">
        <v>40</v>
      </c>
      <c r="D209" s="44">
        <v>82</v>
      </c>
      <c r="E209" s="44">
        <v>1675</v>
      </c>
      <c r="F209" s="50">
        <v>3.1944444444444449E-2</v>
      </c>
      <c r="G209" s="43" t="s">
        <v>95</v>
      </c>
      <c r="H209" s="43" t="s">
        <v>519</v>
      </c>
      <c r="I209" s="44" t="s">
        <v>414</v>
      </c>
      <c r="J209" s="44" t="s">
        <v>37</v>
      </c>
      <c r="K209" s="44">
        <v>2</v>
      </c>
      <c r="L209" s="44" t="s">
        <v>36</v>
      </c>
      <c r="M209" s="6"/>
      <c r="N209" s="6">
        <f>$B209</f>
        <v>136</v>
      </c>
      <c r="O209" s="6"/>
      <c r="P209" s="6"/>
      <c r="Q209" s="6"/>
      <c r="R209" s="6"/>
      <c r="T209" s="6"/>
      <c r="U209" s="6">
        <f>$D209</f>
        <v>82</v>
      </c>
      <c r="V209" s="6"/>
      <c r="W209" s="6"/>
      <c r="X209" s="6"/>
      <c r="Y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5" customHeight="1" x14ac:dyDescent="0.3">
      <c r="A210" s="44">
        <v>243</v>
      </c>
      <c r="B210" s="44">
        <v>70</v>
      </c>
      <c r="C210" s="44"/>
      <c r="D210" s="44"/>
      <c r="E210" s="44">
        <v>1452</v>
      </c>
      <c r="F210" s="50">
        <v>3.1979166666666663E-2</v>
      </c>
      <c r="G210" s="43" t="s">
        <v>399</v>
      </c>
      <c r="H210" s="43" t="s">
        <v>808</v>
      </c>
      <c r="I210" s="44" t="s">
        <v>74</v>
      </c>
      <c r="J210" s="44" t="s">
        <v>34</v>
      </c>
      <c r="K210" s="44">
        <v>3</v>
      </c>
      <c r="L210" s="44" t="s">
        <v>36</v>
      </c>
      <c r="M210" s="6"/>
      <c r="N210" s="6"/>
      <c r="O210" s="6"/>
      <c r="P210" s="6"/>
      <c r="Q210" s="6"/>
      <c r="R210" s="6"/>
      <c r="T210" s="6"/>
      <c r="U210" s="6"/>
      <c r="V210" s="6"/>
      <c r="W210" s="6"/>
      <c r="X210" s="6"/>
      <c r="Y210" s="6"/>
      <c r="AA210" s="6"/>
      <c r="AB210" s="6"/>
      <c r="AC210" s="6"/>
      <c r="AD210" s="6"/>
      <c r="AE210" s="6"/>
      <c r="AF210" s="6"/>
      <c r="AG210" s="6"/>
      <c r="AH210" s="6">
        <f>$B210</f>
        <v>70</v>
      </c>
      <c r="AI210" s="6"/>
      <c r="AJ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5" customHeight="1" x14ac:dyDescent="0.3">
      <c r="A211" s="44">
        <v>244</v>
      </c>
      <c r="B211" s="44">
        <v>137</v>
      </c>
      <c r="C211" s="44">
        <v>41</v>
      </c>
      <c r="D211" s="44">
        <v>83</v>
      </c>
      <c r="E211" s="44">
        <v>1136</v>
      </c>
      <c r="F211" s="50">
        <v>3.2025462962962964E-2</v>
      </c>
      <c r="G211" s="43" t="s">
        <v>337</v>
      </c>
      <c r="H211" s="43" t="s">
        <v>520</v>
      </c>
      <c r="I211" s="44" t="s">
        <v>414</v>
      </c>
      <c r="J211" s="44" t="s">
        <v>32</v>
      </c>
      <c r="K211" s="44">
        <v>2</v>
      </c>
      <c r="L211" s="44" t="s">
        <v>36</v>
      </c>
      <c r="M211" s="6"/>
      <c r="N211" s="6"/>
      <c r="O211" s="6"/>
      <c r="P211" s="6"/>
      <c r="Q211" s="6">
        <f>$B211</f>
        <v>137</v>
      </c>
      <c r="R211" s="6"/>
      <c r="T211" s="6"/>
      <c r="U211" s="6"/>
      <c r="V211" s="6"/>
      <c r="W211" s="6"/>
      <c r="X211" s="6">
        <f>$D211</f>
        <v>83</v>
      </c>
      <c r="Y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" customHeight="1" x14ac:dyDescent="0.3">
      <c r="A212" s="44">
        <v>246</v>
      </c>
      <c r="B212" s="44">
        <v>71</v>
      </c>
      <c r="C212" s="44"/>
      <c r="D212" s="44"/>
      <c r="E212" s="44">
        <v>1893</v>
      </c>
      <c r="F212" s="50">
        <v>3.2037037037037037E-2</v>
      </c>
      <c r="G212" s="43" t="s">
        <v>809</v>
      </c>
      <c r="H212" s="43" t="s">
        <v>255</v>
      </c>
      <c r="I212" s="44" t="s">
        <v>74</v>
      </c>
      <c r="J212" s="44" t="s">
        <v>24</v>
      </c>
      <c r="K212" s="44">
        <v>3</v>
      </c>
      <c r="L212" s="44" t="s">
        <v>36</v>
      </c>
      <c r="M212" s="6"/>
      <c r="N212" s="6"/>
      <c r="O212" s="6"/>
      <c r="P212" s="6"/>
      <c r="Q212" s="6"/>
      <c r="R212" s="6"/>
      <c r="T212" s="6"/>
      <c r="U212" s="6"/>
      <c r="V212" s="6"/>
      <c r="W212" s="6"/>
      <c r="X212" s="6"/>
      <c r="Y212" s="6"/>
      <c r="AA212" s="6"/>
      <c r="AB212" s="6"/>
      <c r="AC212" s="6"/>
      <c r="AD212" s="6"/>
      <c r="AE212" s="6">
        <f>$B212</f>
        <v>71</v>
      </c>
      <c r="AF212" s="6"/>
      <c r="AG212" s="6"/>
      <c r="AH212" s="6"/>
      <c r="AI212" s="6"/>
      <c r="AJ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5" customHeight="1" x14ac:dyDescent="0.3">
      <c r="A213" s="44">
        <v>247</v>
      </c>
      <c r="B213" s="44">
        <v>72</v>
      </c>
      <c r="C213" s="44">
        <v>22</v>
      </c>
      <c r="D213" s="44">
        <v>46</v>
      </c>
      <c r="E213" s="44">
        <v>1580</v>
      </c>
      <c r="F213" s="50">
        <v>3.2037037037037037E-2</v>
      </c>
      <c r="G213" s="43" t="s">
        <v>384</v>
      </c>
      <c r="H213" s="43" t="s">
        <v>881</v>
      </c>
      <c r="I213" s="44" t="s">
        <v>414</v>
      </c>
      <c r="J213" s="44" t="s">
        <v>25</v>
      </c>
      <c r="K213" s="44">
        <v>3</v>
      </c>
      <c r="L213" s="44" t="s">
        <v>36</v>
      </c>
      <c r="M213" s="6"/>
      <c r="N213" s="6"/>
      <c r="O213" s="6"/>
      <c r="P213" s="6"/>
      <c r="Q213" s="6"/>
      <c r="R213" s="6"/>
      <c r="T213" s="6"/>
      <c r="U213" s="6"/>
      <c r="V213" s="6"/>
      <c r="W213" s="6"/>
      <c r="X213" s="6"/>
      <c r="Y213" s="6"/>
      <c r="AA213" s="6"/>
      <c r="AB213" s="6"/>
      <c r="AC213" s="6"/>
      <c r="AD213" s="6"/>
      <c r="AE213" s="6"/>
      <c r="AF213" s="6"/>
      <c r="AG213" s="6">
        <f>$B213</f>
        <v>72</v>
      </c>
      <c r="AH213" s="6"/>
      <c r="AI213" s="6"/>
      <c r="AJ213" s="6"/>
      <c r="AL213" s="6"/>
      <c r="AM213" s="6"/>
      <c r="AN213" s="6"/>
      <c r="AO213" s="6"/>
      <c r="AP213" s="6"/>
      <c r="AQ213" s="6"/>
      <c r="AR213" s="6">
        <f>$D213</f>
        <v>46</v>
      </c>
      <c r="AS213" s="6"/>
      <c r="AT213" s="6"/>
      <c r="AU213" s="6"/>
    </row>
    <row r="214" spans="1:47" ht="15" customHeight="1" x14ac:dyDescent="0.3">
      <c r="A214" s="44">
        <v>248</v>
      </c>
      <c r="B214" s="44">
        <v>138</v>
      </c>
      <c r="C214" s="44">
        <v>33</v>
      </c>
      <c r="D214" s="44">
        <v>84</v>
      </c>
      <c r="E214" s="44">
        <v>788</v>
      </c>
      <c r="F214" s="50">
        <v>3.2060185185185185E-2</v>
      </c>
      <c r="G214" s="43" t="s">
        <v>456</v>
      </c>
      <c r="H214" s="43" t="s">
        <v>521</v>
      </c>
      <c r="I214" s="44" t="s">
        <v>417</v>
      </c>
      <c r="J214" s="44" t="s">
        <v>40</v>
      </c>
      <c r="K214" s="44">
        <v>2</v>
      </c>
      <c r="L214" s="44" t="s">
        <v>36</v>
      </c>
      <c r="M214" s="6"/>
      <c r="N214" s="6"/>
      <c r="O214" s="6">
        <f>$B214</f>
        <v>138</v>
      </c>
      <c r="P214" s="6"/>
      <c r="Q214" s="6"/>
      <c r="R214" s="6"/>
      <c r="T214" s="6"/>
      <c r="U214" s="6"/>
      <c r="V214" s="6">
        <f>$D214</f>
        <v>84</v>
      </c>
      <c r="W214" s="6"/>
      <c r="X214" s="6"/>
      <c r="Y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5" customHeight="1" x14ac:dyDescent="0.3">
      <c r="A215" s="44">
        <v>249</v>
      </c>
      <c r="B215" s="44">
        <v>73</v>
      </c>
      <c r="C215" s="44">
        <v>22</v>
      </c>
      <c r="D215" s="44">
        <v>47</v>
      </c>
      <c r="E215" s="44">
        <v>1780</v>
      </c>
      <c r="F215" s="50">
        <v>3.2094907407407405E-2</v>
      </c>
      <c r="G215" s="43" t="s">
        <v>838</v>
      </c>
      <c r="H215" s="43" t="s">
        <v>882</v>
      </c>
      <c r="I215" s="44" t="s">
        <v>417</v>
      </c>
      <c r="J215" s="44" t="s">
        <v>27</v>
      </c>
      <c r="K215" s="44">
        <v>3</v>
      </c>
      <c r="L215" s="44" t="s">
        <v>36</v>
      </c>
      <c r="M215" s="6"/>
      <c r="N215" s="6"/>
      <c r="O215" s="6"/>
      <c r="P215" s="6"/>
      <c r="Q215" s="6"/>
      <c r="R215" s="6"/>
      <c r="T215" s="6"/>
      <c r="U215" s="6"/>
      <c r="V215" s="6"/>
      <c r="W215" s="6"/>
      <c r="X215" s="6"/>
      <c r="Y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>
        <f>$B215</f>
        <v>73</v>
      </c>
      <c r="AL215" s="6"/>
      <c r="AM215" s="6"/>
      <c r="AN215" s="6"/>
      <c r="AO215" s="6"/>
      <c r="AP215" s="6"/>
      <c r="AQ215" s="6"/>
      <c r="AR215" s="6"/>
      <c r="AS215" s="6"/>
      <c r="AT215" s="6"/>
      <c r="AU215" s="6">
        <f>$D215</f>
        <v>47</v>
      </c>
    </row>
    <row r="216" spans="1:47" ht="15" customHeight="1" x14ac:dyDescent="0.3">
      <c r="A216" s="44">
        <v>253</v>
      </c>
      <c r="B216" s="44">
        <v>74</v>
      </c>
      <c r="C216" s="44">
        <v>5</v>
      </c>
      <c r="D216" s="44">
        <v>48</v>
      </c>
      <c r="E216" s="44">
        <v>1275</v>
      </c>
      <c r="F216" s="50">
        <v>3.2164351851851854E-2</v>
      </c>
      <c r="G216" s="43" t="s">
        <v>488</v>
      </c>
      <c r="H216" s="43" t="s">
        <v>883</v>
      </c>
      <c r="I216" s="44" t="s">
        <v>442</v>
      </c>
      <c r="J216" s="44" t="s">
        <v>20</v>
      </c>
      <c r="K216" s="44">
        <v>3</v>
      </c>
      <c r="L216" s="44" t="s">
        <v>36</v>
      </c>
      <c r="M216" s="6"/>
      <c r="N216" s="6"/>
      <c r="O216" s="6"/>
      <c r="P216" s="6"/>
      <c r="Q216" s="6"/>
      <c r="R216" s="6"/>
      <c r="T216" s="6"/>
      <c r="U216" s="6"/>
      <c r="V216" s="6"/>
      <c r="W216" s="6"/>
      <c r="X216" s="6"/>
      <c r="Y216" s="6"/>
      <c r="AA216" s="6"/>
      <c r="AB216" s="6">
        <f>$B216</f>
        <v>74</v>
      </c>
      <c r="AC216" s="6"/>
      <c r="AD216" s="6"/>
      <c r="AE216" s="6"/>
      <c r="AF216" s="6"/>
      <c r="AG216" s="6"/>
      <c r="AH216" s="6"/>
      <c r="AI216" s="6"/>
      <c r="AJ216" s="6"/>
      <c r="AL216" s="6"/>
      <c r="AM216" s="6">
        <f>$D216</f>
        <v>48</v>
      </c>
      <c r="AN216" s="6"/>
      <c r="AO216" s="6"/>
      <c r="AP216" s="6"/>
      <c r="AQ216" s="6"/>
      <c r="AR216" s="6"/>
      <c r="AS216" s="6"/>
      <c r="AT216" s="6"/>
      <c r="AU216" s="6"/>
    </row>
    <row r="217" spans="1:47" ht="15" customHeight="1" x14ac:dyDescent="0.3">
      <c r="A217" s="44">
        <v>254</v>
      </c>
      <c r="B217" s="44">
        <v>139</v>
      </c>
      <c r="C217" s="44">
        <v>42</v>
      </c>
      <c r="D217" s="44">
        <v>85</v>
      </c>
      <c r="E217" s="44">
        <v>1667</v>
      </c>
      <c r="F217" s="50">
        <v>3.2175925925925927E-2</v>
      </c>
      <c r="G217" s="43" t="s">
        <v>456</v>
      </c>
      <c r="H217" s="43" t="s">
        <v>522</v>
      </c>
      <c r="I217" s="44" t="s">
        <v>414</v>
      </c>
      <c r="J217" s="44" t="s">
        <v>37</v>
      </c>
      <c r="K217" s="44">
        <v>2</v>
      </c>
      <c r="L217" s="44" t="s">
        <v>36</v>
      </c>
      <c r="M217" s="6"/>
      <c r="N217" s="6">
        <f>$B217</f>
        <v>139</v>
      </c>
      <c r="O217" s="6"/>
      <c r="P217" s="6"/>
      <c r="Q217" s="6"/>
      <c r="R217" s="6"/>
      <c r="T217" s="6"/>
      <c r="U217" s="6">
        <f>$D217</f>
        <v>85</v>
      </c>
      <c r="V217" s="6"/>
      <c r="W217" s="6"/>
      <c r="X217" s="6"/>
      <c r="Y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5" customHeight="1" x14ac:dyDescent="0.3">
      <c r="A218" s="44">
        <v>255</v>
      </c>
      <c r="B218" s="44">
        <v>75</v>
      </c>
      <c r="C218" s="44">
        <v>6</v>
      </c>
      <c r="D218" s="44">
        <v>49</v>
      </c>
      <c r="E218" s="44">
        <v>1720</v>
      </c>
      <c r="F218" s="50">
        <v>3.2210648148148148E-2</v>
      </c>
      <c r="G218" s="43" t="s">
        <v>884</v>
      </c>
      <c r="H218" s="43" t="s">
        <v>339</v>
      </c>
      <c r="I218" s="44" t="s">
        <v>442</v>
      </c>
      <c r="J218" s="44" t="s">
        <v>21</v>
      </c>
      <c r="K218" s="44">
        <v>3</v>
      </c>
      <c r="L218" s="44" t="s">
        <v>36</v>
      </c>
      <c r="M218" s="6"/>
      <c r="N218" s="6"/>
      <c r="O218" s="6"/>
      <c r="P218" s="6"/>
      <c r="Q218" s="6"/>
      <c r="R218" s="6"/>
      <c r="T218" s="6"/>
      <c r="U218" s="6"/>
      <c r="V218" s="6"/>
      <c r="W218" s="6"/>
      <c r="X218" s="6"/>
      <c r="Y218" s="6"/>
      <c r="AA218" s="6"/>
      <c r="AB218" s="6"/>
      <c r="AC218" s="6"/>
      <c r="AD218" s="6">
        <f>$B218</f>
        <v>75</v>
      </c>
      <c r="AE218" s="6"/>
      <c r="AF218" s="6"/>
      <c r="AG218" s="6"/>
      <c r="AH218" s="6"/>
      <c r="AI218" s="6"/>
      <c r="AJ218" s="6"/>
      <c r="AL218" s="6"/>
      <c r="AM218" s="6"/>
      <c r="AN218" s="6"/>
      <c r="AO218" s="6">
        <f>$D218</f>
        <v>49</v>
      </c>
      <c r="AP218" s="6"/>
      <c r="AQ218" s="6"/>
      <c r="AR218" s="6"/>
      <c r="AS218" s="6"/>
      <c r="AT218" s="6"/>
      <c r="AU218" s="6"/>
    </row>
    <row r="219" spans="1:47" ht="15" customHeight="1" x14ac:dyDescent="0.3">
      <c r="A219" s="44">
        <v>256</v>
      </c>
      <c r="B219" s="44">
        <v>76</v>
      </c>
      <c r="C219" s="44"/>
      <c r="D219" s="44"/>
      <c r="E219" s="44">
        <v>1236</v>
      </c>
      <c r="F219" s="50">
        <v>3.2256944444444442E-2</v>
      </c>
      <c r="G219" s="43" t="s">
        <v>503</v>
      </c>
      <c r="H219" s="43" t="s">
        <v>810</v>
      </c>
      <c r="I219" s="44" t="s">
        <v>74</v>
      </c>
      <c r="J219" s="44" t="s">
        <v>20</v>
      </c>
      <c r="K219" s="44">
        <v>3</v>
      </c>
      <c r="L219" s="44" t="s">
        <v>36</v>
      </c>
      <c r="M219" s="6"/>
      <c r="N219" s="6"/>
      <c r="O219" s="6"/>
      <c r="P219" s="6"/>
      <c r="Q219" s="6"/>
      <c r="R219" s="6"/>
      <c r="T219" s="6"/>
      <c r="U219" s="6"/>
      <c r="V219" s="6"/>
      <c r="W219" s="6"/>
      <c r="X219" s="6"/>
      <c r="Y219" s="6"/>
      <c r="AA219" s="6"/>
      <c r="AB219" s="6">
        <f>$B219</f>
        <v>76</v>
      </c>
      <c r="AC219" s="6"/>
      <c r="AD219" s="6"/>
      <c r="AE219" s="6"/>
      <c r="AF219" s="6"/>
      <c r="AG219" s="6"/>
      <c r="AH219" s="6"/>
      <c r="AI219" s="6"/>
      <c r="AJ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</row>
    <row r="220" spans="1:47" ht="15" customHeight="1" x14ac:dyDescent="0.3">
      <c r="A220" s="44">
        <v>257</v>
      </c>
      <c r="B220" s="44">
        <v>140</v>
      </c>
      <c r="C220" s="44">
        <v>43</v>
      </c>
      <c r="D220" s="44">
        <v>86</v>
      </c>
      <c r="E220" s="44">
        <v>1671</v>
      </c>
      <c r="F220" s="50">
        <v>3.2326388888888891E-2</v>
      </c>
      <c r="G220" s="43" t="s">
        <v>497</v>
      </c>
      <c r="H220" s="43" t="s">
        <v>523</v>
      </c>
      <c r="I220" s="44" t="s">
        <v>414</v>
      </c>
      <c r="J220" s="44" t="s">
        <v>37</v>
      </c>
      <c r="K220" s="44">
        <v>2</v>
      </c>
      <c r="L220" s="44" t="s">
        <v>36</v>
      </c>
      <c r="M220" s="6"/>
      <c r="N220" s="6">
        <f>$B220</f>
        <v>140</v>
      </c>
      <c r="O220" s="6"/>
      <c r="P220" s="6"/>
      <c r="Q220" s="6"/>
      <c r="R220" s="6"/>
      <c r="T220" s="6"/>
      <c r="U220" s="6">
        <f>$D220</f>
        <v>86</v>
      </c>
      <c r="V220" s="6"/>
      <c r="W220" s="6"/>
      <c r="X220" s="6"/>
      <c r="Y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5" customHeight="1" x14ac:dyDescent="0.3">
      <c r="A221" s="44">
        <v>258</v>
      </c>
      <c r="B221" s="44">
        <v>77</v>
      </c>
      <c r="C221" s="44">
        <v>23</v>
      </c>
      <c r="D221" s="44">
        <v>50</v>
      </c>
      <c r="E221" s="44">
        <v>1925</v>
      </c>
      <c r="F221" s="50">
        <v>3.2337962962962964E-2</v>
      </c>
      <c r="G221" s="43" t="s">
        <v>885</v>
      </c>
      <c r="H221" s="43" t="s">
        <v>886</v>
      </c>
      <c r="I221" s="44" t="s">
        <v>414</v>
      </c>
      <c r="J221" s="44" t="s">
        <v>22</v>
      </c>
      <c r="K221" s="44">
        <v>3</v>
      </c>
      <c r="L221" s="44" t="s">
        <v>36</v>
      </c>
      <c r="M221" s="6"/>
      <c r="N221" s="6"/>
      <c r="O221" s="6"/>
      <c r="P221" s="6"/>
      <c r="Q221" s="6"/>
      <c r="R221" s="6"/>
      <c r="T221" s="6"/>
      <c r="U221" s="6"/>
      <c r="V221" s="6"/>
      <c r="W221" s="6"/>
      <c r="X221" s="6"/>
      <c r="Y221" s="6"/>
      <c r="AA221" s="6"/>
      <c r="AB221" s="6"/>
      <c r="AC221" s="6"/>
      <c r="AD221" s="6"/>
      <c r="AE221" s="6"/>
      <c r="AF221" s="6"/>
      <c r="AG221" s="6"/>
      <c r="AH221" s="6"/>
      <c r="AI221" s="6">
        <f>$B221</f>
        <v>77</v>
      </c>
      <c r="AJ221" s="6"/>
      <c r="AL221" s="6"/>
      <c r="AM221" s="6"/>
      <c r="AN221" s="6"/>
      <c r="AO221" s="6"/>
      <c r="AP221" s="6"/>
      <c r="AQ221" s="6"/>
      <c r="AR221" s="6"/>
      <c r="AS221" s="6"/>
      <c r="AT221" s="6">
        <f>$D221</f>
        <v>50</v>
      </c>
      <c r="AU221" s="6"/>
    </row>
    <row r="222" spans="1:47" ht="15" customHeight="1" x14ac:dyDescent="0.3">
      <c r="A222" s="44">
        <v>260</v>
      </c>
      <c r="B222" s="44">
        <v>141</v>
      </c>
      <c r="C222" s="44">
        <v>11</v>
      </c>
      <c r="D222" s="44">
        <v>87</v>
      </c>
      <c r="E222" s="44">
        <v>783</v>
      </c>
      <c r="F222" s="50">
        <v>3.2361111111111111E-2</v>
      </c>
      <c r="G222" s="43" t="s">
        <v>524</v>
      </c>
      <c r="H222" s="43" t="s">
        <v>525</v>
      </c>
      <c r="I222" s="44" t="s">
        <v>442</v>
      </c>
      <c r="J222" s="44" t="s">
        <v>40</v>
      </c>
      <c r="K222" s="44">
        <v>2</v>
      </c>
      <c r="L222" s="44" t="s">
        <v>36</v>
      </c>
      <c r="M222" s="6"/>
      <c r="N222" s="6"/>
      <c r="O222" s="6">
        <f>$B222</f>
        <v>141</v>
      </c>
      <c r="P222" s="6"/>
      <c r="Q222" s="6"/>
      <c r="R222" s="6"/>
      <c r="T222" s="6"/>
      <c r="U222" s="6"/>
      <c r="V222" s="6">
        <f>$D222</f>
        <v>87</v>
      </c>
      <c r="W222" s="6"/>
      <c r="X222" s="6"/>
      <c r="Y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spans="1:47" ht="15" customHeight="1" x14ac:dyDescent="0.3">
      <c r="A223" s="44">
        <v>262</v>
      </c>
      <c r="B223" s="44">
        <v>78</v>
      </c>
      <c r="C223" s="44">
        <v>23</v>
      </c>
      <c r="D223" s="44">
        <v>51</v>
      </c>
      <c r="E223" s="44">
        <v>1571</v>
      </c>
      <c r="F223" s="50">
        <v>3.2407407407407406E-2</v>
      </c>
      <c r="G223" s="43" t="s">
        <v>456</v>
      </c>
      <c r="H223" s="43" t="s">
        <v>654</v>
      </c>
      <c r="I223" s="44" t="s">
        <v>417</v>
      </c>
      <c r="J223" s="44" t="s">
        <v>25</v>
      </c>
      <c r="K223" s="44">
        <v>3</v>
      </c>
      <c r="L223" s="44" t="s">
        <v>36</v>
      </c>
      <c r="M223" s="6"/>
      <c r="N223" s="6"/>
      <c r="O223" s="6"/>
      <c r="P223" s="6"/>
      <c r="Q223" s="6"/>
      <c r="R223" s="6"/>
      <c r="T223" s="6"/>
      <c r="U223" s="6"/>
      <c r="V223" s="6"/>
      <c r="W223" s="6"/>
      <c r="X223" s="6"/>
      <c r="Y223" s="6"/>
      <c r="AA223" s="6"/>
      <c r="AB223" s="6"/>
      <c r="AC223" s="6"/>
      <c r="AD223" s="6"/>
      <c r="AE223" s="6"/>
      <c r="AF223" s="6"/>
      <c r="AG223" s="6">
        <f>$B223</f>
        <v>78</v>
      </c>
      <c r="AH223" s="6"/>
      <c r="AI223" s="6"/>
      <c r="AJ223" s="6"/>
      <c r="AL223" s="6"/>
      <c r="AM223" s="6"/>
      <c r="AN223" s="6"/>
      <c r="AO223" s="6"/>
      <c r="AP223" s="6"/>
      <c r="AQ223" s="6"/>
      <c r="AR223" s="6">
        <f>$D223</f>
        <v>51</v>
      </c>
      <c r="AS223" s="6"/>
      <c r="AT223" s="6"/>
      <c r="AU223" s="6"/>
    </row>
    <row r="224" spans="1:47" ht="15" customHeight="1" x14ac:dyDescent="0.3">
      <c r="A224" s="44">
        <v>263</v>
      </c>
      <c r="B224" s="44">
        <v>79</v>
      </c>
      <c r="C224" s="44">
        <v>24</v>
      </c>
      <c r="D224" s="44">
        <v>52</v>
      </c>
      <c r="E224" s="44">
        <v>2004</v>
      </c>
      <c r="F224" s="50">
        <v>3.2418981481481486E-2</v>
      </c>
      <c r="G224" s="43" t="s">
        <v>358</v>
      </c>
      <c r="H224" s="43" t="s">
        <v>887</v>
      </c>
      <c r="I224" s="44" t="s">
        <v>417</v>
      </c>
      <c r="J224" s="44" t="s">
        <v>41</v>
      </c>
      <c r="K224" s="44">
        <v>3</v>
      </c>
      <c r="L224" s="44" t="s">
        <v>36</v>
      </c>
      <c r="M224" s="6"/>
      <c r="N224" s="6"/>
      <c r="O224" s="6"/>
      <c r="P224" s="6"/>
      <c r="Q224" s="6"/>
      <c r="R224" s="6"/>
      <c r="T224" s="6"/>
      <c r="U224" s="6"/>
      <c r="V224" s="6"/>
      <c r="W224" s="6"/>
      <c r="X224" s="6"/>
      <c r="Y224" s="6"/>
      <c r="AA224" s="6"/>
      <c r="AB224" s="6"/>
      <c r="AC224" s="6">
        <f>$B224</f>
        <v>79</v>
      </c>
      <c r="AD224" s="6"/>
      <c r="AE224" s="6"/>
      <c r="AF224" s="6"/>
      <c r="AG224" s="6"/>
      <c r="AH224" s="6"/>
      <c r="AI224" s="6"/>
      <c r="AJ224" s="6"/>
      <c r="AL224" s="6"/>
      <c r="AM224" s="6"/>
      <c r="AN224" s="6">
        <f>$D224</f>
        <v>52</v>
      </c>
      <c r="AO224" s="6"/>
      <c r="AP224" s="6"/>
      <c r="AQ224" s="6"/>
      <c r="AR224" s="6"/>
      <c r="AS224" s="6"/>
      <c r="AT224" s="6"/>
      <c r="AU224" s="6"/>
    </row>
    <row r="225" spans="1:47" ht="15" customHeight="1" x14ac:dyDescent="0.3">
      <c r="A225" s="44">
        <v>264</v>
      </c>
      <c r="B225" s="44">
        <v>80</v>
      </c>
      <c r="C225" s="44"/>
      <c r="D225" s="44"/>
      <c r="E225" s="44">
        <v>1782</v>
      </c>
      <c r="F225" s="50">
        <v>3.2442129629629633E-2</v>
      </c>
      <c r="G225" s="43" t="s">
        <v>811</v>
      </c>
      <c r="H225" s="43" t="s">
        <v>812</v>
      </c>
      <c r="I225" s="44" t="s">
        <v>74</v>
      </c>
      <c r="J225" s="44" t="s">
        <v>27</v>
      </c>
      <c r="K225" s="44">
        <v>3</v>
      </c>
      <c r="L225" s="44" t="s">
        <v>36</v>
      </c>
      <c r="M225" s="6"/>
      <c r="N225" s="6"/>
      <c r="O225" s="6"/>
      <c r="P225" s="6"/>
      <c r="Q225" s="6"/>
      <c r="R225" s="6"/>
      <c r="T225" s="6"/>
      <c r="U225" s="6"/>
      <c r="V225" s="6"/>
      <c r="W225" s="6"/>
      <c r="X225" s="6"/>
      <c r="Y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>
        <f>$B225</f>
        <v>80</v>
      </c>
      <c r="AL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spans="1:47" ht="15" customHeight="1" x14ac:dyDescent="0.3">
      <c r="A226" s="44">
        <v>265</v>
      </c>
      <c r="B226" s="44">
        <v>81</v>
      </c>
      <c r="C226" s="44"/>
      <c r="D226" s="44"/>
      <c r="E226" s="44">
        <v>1252</v>
      </c>
      <c r="F226" s="50">
        <v>3.2488425925925928E-2</v>
      </c>
      <c r="G226" s="43" t="s">
        <v>358</v>
      </c>
      <c r="H226" s="43" t="s">
        <v>813</v>
      </c>
      <c r="I226" s="44" t="s">
        <v>74</v>
      </c>
      <c r="J226" s="44" t="s">
        <v>20</v>
      </c>
      <c r="K226" s="44">
        <v>3</v>
      </c>
      <c r="L226" s="44" t="s">
        <v>36</v>
      </c>
      <c r="M226" s="6"/>
      <c r="N226" s="6"/>
      <c r="O226" s="6"/>
      <c r="P226" s="6"/>
      <c r="Q226" s="6"/>
      <c r="R226" s="6"/>
      <c r="T226" s="6"/>
      <c r="U226" s="6"/>
      <c r="V226" s="6"/>
      <c r="W226" s="6"/>
      <c r="X226" s="6"/>
      <c r="Y226" s="6"/>
      <c r="AA226" s="6"/>
      <c r="AB226" s="6">
        <f>$B226</f>
        <v>81</v>
      </c>
      <c r="AC226" s="6"/>
      <c r="AD226" s="6"/>
      <c r="AE226" s="6"/>
      <c r="AF226" s="6"/>
      <c r="AG226" s="6"/>
      <c r="AH226" s="6"/>
      <c r="AI226" s="6"/>
      <c r="AJ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5" customHeight="1" x14ac:dyDescent="0.3">
      <c r="A227" s="44">
        <v>269</v>
      </c>
      <c r="B227" s="44">
        <v>82</v>
      </c>
      <c r="C227" s="44">
        <v>24</v>
      </c>
      <c r="D227" s="44">
        <v>53</v>
      </c>
      <c r="E227" s="44">
        <v>1600</v>
      </c>
      <c r="F227" s="50">
        <v>3.2534722222222222E-2</v>
      </c>
      <c r="G227" s="43" t="s">
        <v>341</v>
      </c>
      <c r="H227" s="43" t="s">
        <v>888</v>
      </c>
      <c r="I227" s="44" t="s">
        <v>414</v>
      </c>
      <c r="J227" s="44" t="s">
        <v>25</v>
      </c>
      <c r="K227" s="44">
        <v>3</v>
      </c>
      <c r="L227" s="44" t="s">
        <v>36</v>
      </c>
      <c r="M227" s="6"/>
      <c r="N227" s="6"/>
      <c r="O227" s="6"/>
      <c r="P227" s="6"/>
      <c r="Q227" s="6"/>
      <c r="R227" s="6"/>
      <c r="T227" s="6"/>
      <c r="U227" s="6"/>
      <c r="V227" s="6"/>
      <c r="W227" s="6"/>
      <c r="X227" s="6"/>
      <c r="Y227" s="6"/>
      <c r="AA227" s="6"/>
      <c r="AB227" s="6"/>
      <c r="AC227" s="6"/>
      <c r="AD227" s="6"/>
      <c r="AE227" s="6"/>
      <c r="AF227" s="6"/>
      <c r="AG227" s="6">
        <f>$B227</f>
        <v>82</v>
      </c>
      <c r="AH227" s="6"/>
      <c r="AI227" s="6"/>
      <c r="AJ227" s="6"/>
      <c r="AL227" s="6"/>
      <c r="AM227" s="6"/>
      <c r="AN227" s="6"/>
      <c r="AO227" s="6"/>
      <c r="AP227" s="6"/>
      <c r="AQ227" s="6"/>
      <c r="AR227" s="6">
        <f>$D227</f>
        <v>53</v>
      </c>
      <c r="AS227" s="6"/>
      <c r="AT227" s="6"/>
      <c r="AU227" s="6"/>
    </row>
    <row r="228" spans="1:47" ht="15" customHeight="1" x14ac:dyDescent="0.3">
      <c r="A228" s="44">
        <v>272</v>
      </c>
      <c r="B228" s="44">
        <v>83</v>
      </c>
      <c r="C228" s="44"/>
      <c r="D228" s="44"/>
      <c r="E228" s="44">
        <v>1579</v>
      </c>
      <c r="F228" s="50">
        <v>3.2638888888888891E-2</v>
      </c>
      <c r="G228" s="43" t="s">
        <v>814</v>
      </c>
      <c r="H228" s="43" t="s">
        <v>815</v>
      </c>
      <c r="I228" s="44" t="s">
        <v>74</v>
      </c>
      <c r="J228" s="44" t="s">
        <v>25</v>
      </c>
      <c r="K228" s="44">
        <v>3</v>
      </c>
      <c r="L228" s="44" t="s">
        <v>36</v>
      </c>
      <c r="M228" s="6"/>
      <c r="N228" s="6"/>
      <c r="O228" s="6"/>
      <c r="P228" s="6"/>
      <c r="Q228" s="6"/>
      <c r="R228" s="6"/>
      <c r="T228" s="6"/>
      <c r="U228" s="6"/>
      <c r="V228" s="6"/>
      <c r="W228" s="6"/>
      <c r="X228" s="6"/>
      <c r="Y228" s="6"/>
      <c r="AA228" s="6"/>
      <c r="AB228" s="6"/>
      <c r="AC228" s="6"/>
      <c r="AD228" s="6"/>
      <c r="AE228" s="6"/>
      <c r="AF228" s="6"/>
      <c r="AG228" s="6">
        <f>$B228</f>
        <v>83</v>
      </c>
      <c r="AH228" s="6"/>
      <c r="AI228" s="6"/>
      <c r="AJ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</row>
    <row r="229" spans="1:47" ht="15" customHeight="1" x14ac:dyDescent="0.3">
      <c r="A229" s="44">
        <v>273</v>
      </c>
      <c r="B229" s="44">
        <v>84</v>
      </c>
      <c r="C229" s="44">
        <v>25</v>
      </c>
      <c r="D229" s="44">
        <v>54</v>
      </c>
      <c r="E229" s="44">
        <v>1891</v>
      </c>
      <c r="F229" s="50">
        <v>3.2662037037037038E-2</v>
      </c>
      <c r="G229" s="43" t="s">
        <v>490</v>
      </c>
      <c r="H229" s="43" t="s">
        <v>889</v>
      </c>
      <c r="I229" s="44" t="s">
        <v>417</v>
      </c>
      <c r="J229" s="44" t="s">
        <v>24</v>
      </c>
      <c r="K229" s="44">
        <v>3</v>
      </c>
      <c r="L229" s="44" t="s">
        <v>36</v>
      </c>
      <c r="M229" s="6"/>
      <c r="N229" s="6"/>
      <c r="O229" s="6"/>
      <c r="P229" s="6"/>
      <c r="Q229" s="6"/>
      <c r="R229" s="6"/>
      <c r="T229" s="6"/>
      <c r="U229" s="6"/>
      <c r="V229" s="6"/>
      <c r="W229" s="6"/>
      <c r="X229" s="6"/>
      <c r="Y229" s="6"/>
      <c r="AA229" s="6"/>
      <c r="AB229" s="6"/>
      <c r="AC229" s="6"/>
      <c r="AD229" s="6"/>
      <c r="AE229" s="6">
        <f>$B229</f>
        <v>84</v>
      </c>
      <c r="AF229" s="6"/>
      <c r="AG229" s="6"/>
      <c r="AH229" s="6"/>
      <c r="AI229" s="6"/>
      <c r="AJ229" s="6"/>
      <c r="AL229" s="6"/>
      <c r="AM229" s="6"/>
      <c r="AN229" s="6"/>
      <c r="AO229" s="6"/>
      <c r="AP229" s="6">
        <f>$D229</f>
        <v>54</v>
      </c>
      <c r="AQ229" s="6"/>
      <c r="AR229" s="6"/>
      <c r="AS229" s="6"/>
      <c r="AT229" s="6"/>
      <c r="AU229" s="6"/>
    </row>
    <row r="230" spans="1:47" ht="15" customHeight="1" x14ac:dyDescent="0.3">
      <c r="A230" s="44">
        <v>274</v>
      </c>
      <c r="B230" s="44">
        <v>85</v>
      </c>
      <c r="C230" s="44">
        <v>26</v>
      </c>
      <c r="D230" s="44">
        <v>55</v>
      </c>
      <c r="E230" s="44">
        <v>1873</v>
      </c>
      <c r="F230" s="50">
        <v>3.2673611111111112E-2</v>
      </c>
      <c r="G230" s="43" t="s">
        <v>863</v>
      </c>
      <c r="H230" s="43" t="s">
        <v>137</v>
      </c>
      <c r="I230" s="44" t="s">
        <v>417</v>
      </c>
      <c r="J230" s="44" t="s">
        <v>18</v>
      </c>
      <c r="K230" s="44">
        <v>3</v>
      </c>
      <c r="L230" s="44" t="s">
        <v>36</v>
      </c>
      <c r="M230" s="6"/>
      <c r="N230" s="6"/>
      <c r="O230" s="6"/>
      <c r="P230" s="6"/>
      <c r="Q230" s="6"/>
      <c r="R230" s="6"/>
      <c r="T230" s="6"/>
      <c r="U230" s="6"/>
      <c r="V230" s="6"/>
      <c r="W230" s="6"/>
      <c r="X230" s="6"/>
      <c r="Y230" s="6"/>
      <c r="AA230" s="6">
        <f>$B230</f>
        <v>85</v>
      </c>
      <c r="AB230" s="6"/>
      <c r="AC230" s="6"/>
      <c r="AD230" s="6"/>
      <c r="AE230" s="6"/>
      <c r="AF230" s="6"/>
      <c r="AG230" s="6"/>
      <c r="AH230" s="6"/>
      <c r="AI230" s="6"/>
      <c r="AJ230" s="6"/>
      <c r="AL230" s="6">
        <f>$D230</f>
        <v>55</v>
      </c>
      <c r="AM230" s="6"/>
      <c r="AN230" s="6"/>
      <c r="AO230" s="6"/>
      <c r="AP230" s="6"/>
      <c r="AQ230" s="6"/>
      <c r="AR230" s="6"/>
      <c r="AS230" s="6"/>
      <c r="AT230" s="6"/>
      <c r="AU230" s="6"/>
    </row>
    <row r="231" spans="1:47" ht="15" customHeight="1" x14ac:dyDescent="0.3">
      <c r="A231" s="44">
        <v>275</v>
      </c>
      <c r="B231" s="44">
        <v>142</v>
      </c>
      <c r="C231" s="44">
        <v>12</v>
      </c>
      <c r="D231" s="44">
        <v>88</v>
      </c>
      <c r="E231" s="44">
        <v>1410</v>
      </c>
      <c r="F231" s="50">
        <v>3.2685185185185185E-2</v>
      </c>
      <c r="G231" s="43" t="s">
        <v>526</v>
      </c>
      <c r="H231" s="43" t="s">
        <v>527</v>
      </c>
      <c r="I231" s="44" t="s">
        <v>442</v>
      </c>
      <c r="J231" s="44" t="s">
        <v>30</v>
      </c>
      <c r="K231" s="44">
        <v>2</v>
      </c>
      <c r="L231" s="44" t="s">
        <v>36</v>
      </c>
      <c r="M231" s="6">
        <f>$B231</f>
        <v>142</v>
      </c>
      <c r="N231" s="6"/>
      <c r="O231" s="6"/>
      <c r="P231" s="6"/>
      <c r="Q231" s="6"/>
      <c r="R231" s="6"/>
      <c r="T231" s="6">
        <f>$D231</f>
        <v>88</v>
      </c>
      <c r="U231" s="6"/>
      <c r="V231" s="6"/>
      <c r="W231" s="6"/>
      <c r="X231" s="6"/>
      <c r="Y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</row>
    <row r="232" spans="1:47" ht="15" customHeight="1" x14ac:dyDescent="0.3">
      <c r="A232" s="44">
        <v>276</v>
      </c>
      <c r="B232" s="44">
        <v>143</v>
      </c>
      <c r="C232" s="44"/>
      <c r="D232" s="44"/>
      <c r="E232" s="44">
        <v>1127</v>
      </c>
      <c r="F232" s="50">
        <v>3.2743055555555553E-2</v>
      </c>
      <c r="G232" s="43" t="s">
        <v>327</v>
      </c>
      <c r="H232" s="43" t="s">
        <v>404</v>
      </c>
      <c r="I232" s="44" t="s">
        <v>74</v>
      </c>
      <c r="J232" s="44" t="s">
        <v>32</v>
      </c>
      <c r="K232" s="44">
        <v>2</v>
      </c>
      <c r="L232" s="44" t="s">
        <v>36</v>
      </c>
      <c r="M232" s="6"/>
      <c r="N232" s="6"/>
      <c r="O232" s="6"/>
      <c r="P232" s="6"/>
      <c r="Q232" s="6">
        <f>$B232</f>
        <v>143</v>
      </c>
      <c r="R232" s="6"/>
      <c r="T232" s="6"/>
      <c r="U232" s="6"/>
      <c r="V232" s="6"/>
      <c r="W232" s="6"/>
      <c r="X232" s="6"/>
      <c r="Y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5" customHeight="1" x14ac:dyDescent="0.3">
      <c r="A233" s="44">
        <v>278</v>
      </c>
      <c r="B233" s="44">
        <v>144</v>
      </c>
      <c r="C233" s="44">
        <v>44</v>
      </c>
      <c r="D233" s="44">
        <v>89</v>
      </c>
      <c r="E233" s="44">
        <v>849</v>
      </c>
      <c r="F233" s="50">
        <v>3.2754629629629627E-2</v>
      </c>
      <c r="G233" s="43" t="s">
        <v>363</v>
      </c>
      <c r="H233" s="43" t="s">
        <v>528</v>
      </c>
      <c r="I233" s="44" t="s">
        <v>414</v>
      </c>
      <c r="J233" s="44" t="s">
        <v>39</v>
      </c>
      <c r="K233" s="44">
        <v>2</v>
      </c>
      <c r="L233" s="44" t="s">
        <v>36</v>
      </c>
      <c r="M233" s="6"/>
      <c r="N233" s="6"/>
      <c r="O233" s="6"/>
      <c r="P233" s="6"/>
      <c r="Q233" s="6"/>
      <c r="R233" s="6">
        <f>$B233</f>
        <v>144</v>
      </c>
      <c r="T233" s="6"/>
      <c r="U233" s="6"/>
      <c r="V233" s="6"/>
      <c r="W233" s="6"/>
      <c r="X233" s="6"/>
      <c r="Y233" s="6">
        <f>$D233</f>
        <v>89</v>
      </c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spans="1:47" ht="15" customHeight="1" x14ac:dyDescent="0.3">
      <c r="A234" s="44">
        <v>279</v>
      </c>
      <c r="B234" s="44">
        <v>145</v>
      </c>
      <c r="C234" s="44"/>
      <c r="D234" s="44"/>
      <c r="E234" s="44">
        <v>1536</v>
      </c>
      <c r="F234" s="50">
        <v>3.2754629629629627E-2</v>
      </c>
      <c r="G234" s="43" t="s">
        <v>405</v>
      </c>
      <c r="H234" s="43" t="s">
        <v>378</v>
      </c>
      <c r="I234" s="44" t="s">
        <v>74</v>
      </c>
      <c r="J234" s="44" t="s">
        <v>23</v>
      </c>
      <c r="K234" s="44">
        <v>2</v>
      </c>
      <c r="L234" s="44" t="s">
        <v>36</v>
      </c>
      <c r="M234" s="6"/>
      <c r="N234" s="6"/>
      <c r="O234" s="6"/>
      <c r="P234" s="6">
        <f>$B234</f>
        <v>145</v>
      </c>
      <c r="Q234" s="6"/>
      <c r="R234" s="6"/>
      <c r="T234" s="6"/>
      <c r="U234" s="6"/>
      <c r="V234" s="6"/>
      <c r="W234" s="6"/>
      <c r="X234" s="6"/>
      <c r="Y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</row>
    <row r="235" spans="1:47" ht="15" customHeight="1" x14ac:dyDescent="0.3">
      <c r="A235" s="44">
        <v>281</v>
      </c>
      <c r="B235" s="44">
        <v>146</v>
      </c>
      <c r="C235" s="44"/>
      <c r="D235" s="44"/>
      <c r="E235" s="44">
        <v>827</v>
      </c>
      <c r="F235" s="50">
        <v>3.2777777777777774E-2</v>
      </c>
      <c r="G235" s="43" t="s">
        <v>339</v>
      </c>
      <c r="H235" s="43" t="s">
        <v>406</v>
      </c>
      <c r="I235" s="44" t="s">
        <v>74</v>
      </c>
      <c r="J235" s="44" t="s">
        <v>39</v>
      </c>
      <c r="K235" s="44">
        <v>2</v>
      </c>
      <c r="L235" s="44" t="s">
        <v>36</v>
      </c>
      <c r="M235" s="6"/>
      <c r="N235" s="6"/>
      <c r="O235" s="6"/>
      <c r="P235" s="6"/>
      <c r="Q235" s="6"/>
      <c r="R235" s="6">
        <f>$B235</f>
        <v>146</v>
      </c>
      <c r="T235" s="6"/>
      <c r="U235" s="6"/>
      <c r="V235" s="6"/>
      <c r="W235" s="6"/>
      <c r="X235" s="6"/>
      <c r="Y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spans="1:47" ht="15" customHeight="1" x14ac:dyDescent="0.3">
      <c r="A236" s="44">
        <v>285</v>
      </c>
      <c r="B236" s="44">
        <v>86</v>
      </c>
      <c r="C236" s="44">
        <v>25</v>
      </c>
      <c r="D236" s="44">
        <v>57</v>
      </c>
      <c r="E236" s="44">
        <v>1980</v>
      </c>
      <c r="F236" s="50">
        <v>3.2870370370370369E-2</v>
      </c>
      <c r="G236" s="43" t="s">
        <v>833</v>
      </c>
      <c r="H236" s="43" t="s">
        <v>892</v>
      </c>
      <c r="I236" s="44" t="s">
        <v>414</v>
      </c>
      <c r="J236" s="44" t="s">
        <v>41</v>
      </c>
      <c r="K236" s="44">
        <v>3</v>
      </c>
      <c r="L236" s="44" t="s">
        <v>36</v>
      </c>
      <c r="M236" s="6"/>
      <c r="N236" s="6"/>
      <c r="O236" s="6"/>
      <c r="P236" s="6"/>
      <c r="Q236" s="6"/>
      <c r="R236" s="6"/>
      <c r="T236" s="6"/>
      <c r="U236" s="6"/>
      <c r="V236" s="6"/>
      <c r="W236" s="6"/>
      <c r="X236" s="6"/>
      <c r="Y236" s="6"/>
      <c r="AA236" s="6"/>
      <c r="AB236" s="6"/>
      <c r="AC236" s="6">
        <f>$B236</f>
        <v>86</v>
      </c>
      <c r="AD236" s="6"/>
      <c r="AE236" s="6"/>
      <c r="AF236" s="6"/>
      <c r="AG236" s="6"/>
      <c r="AH236" s="6"/>
      <c r="AI236" s="6"/>
      <c r="AJ236" s="6"/>
      <c r="AL236" s="6"/>
      <c r="AM236" s="6"/>
      <c r="AN236" s="6">
        <f>$D236</f>
        <v>57</v>
      </c>
      <c r="AO236" s="6"/>
      <c r="AP236" s="6"/>
      <c r="AQ236" s="6"/>
      <c r="AR236" s="6"/>
      <c r="AS236" s="6"/>
      <c r="AT236" s="6"/>
      <c r="AU236" s="6"/>
    </row>
    <row r="237" spans="1:47" ht="15" customHeight="1" x14ac:dyDescent="0.3">
      <c r="A237" s="44">
        <v>287</v>
      </c>
      <c r="B237" s="44">
        <v>87</v>
      </c>
      <c r="C237" s="44">
        <v>27</v>
      </c>
      <c r="D237" s="44">
        <v>58</v>
      </c>
      <c r="E237" s="44">
        <v>1723</v>
      </c>
      <c r="F237" s="50">
        <v>3.2893518518518523E-2</v>
      </c>
      <c r="G237" s="43" t="s">
        <v>95</v>
      </c>
      <c r="H237" s="43" t="s">
        <v>893</v>
      </c>
      <c r="I237" s="44" t="s">
        <v>417</v>
      </c>
      <c r="J237" s="44" t="s">
        <v>21</v>
      </c>
      <c r="K237" s="44">
        <v>3</v>
      </c>
      <c r="L237" s="44" t="s">
        <v>36</v>
      </c>
      <c r="M237" s="6"/>
      <c r="N237" s="6"/>
      <c r="O237" s="6"/>
      <c r="P237" s="6"/>
      <c r="Q237" s="6"/>
      <c r="R237" s="6"/>
      <c r="T237" s="6"/>
      <c r="U237" s="6"/>
      <c r="V237" s="6"/>
      <c r="W237" s="6"/>
      <c r="X237" s="6"/>
      <c r="Y237" s="6"/>
      <c r="AA237" s="6"/>
      <c r="AB237" s="6"/>
      <c r="AC237" s="6"/>
      <c r="AD237" s="6">
        <f>$B237</f>
        <v>87</v>
      </c>
      <c r="AE237" s="6"/>
      <c r="AF237" s="6"/>
      <c r="AG237" s="6"/>
      <c r="AH237" s="6"/>
      <c r="AI237" s="6"/>
      <c r="AJ237" s="6"/>
      <c r="AL237" s="6"/>
      <c r="AM237" s="6"/>
      <c r="AN237" s="6"/>
      <c r="AO237" s="6">
        <f>$D237</f>
        <v>58</v>
      </c>
      <c r="AP237" s="6"/>
      <c r="AQ237" s="6"/>
      <c r="AR237" s="6"/>
      <c r="AS237" s="6"/>
      <c r="AT237" s="6"/>
      <c r="AU237" s="6"/>
    </row>
    <row r="238" spans="1:47" ht="15" customHeight="1" x14ac:dyDescent="0.3">
      <c r="A238" s="44">
        <v>288</v>
      </c>
      <c r="B238" s="44">
        <v>147</v>
      </c>
      <c r="C238" s="44">
        <v>1</v>
      </c>
      <c r="D238" s="44">
        <v>90</v>
      </c>
      <c r="E238" s="44">
        <v>1399</v>
      </c>
      <c r="F238" s="50">
        <v>3.290509259259259E-2</v>
      </c>
      <c r="G238" s="43" t="s">
        <v>529</v>
      </c>
      <c r="H238" s="43" t="s">
        <v>95</v>
      </c>
      <c r="I238" s="44" t="s">
        <v>530</v>
      </c>
      <c r="J238" s="44" t="s">
        <v>30</v>
      </c>
      <c r="K238" s="44">
        <v>2</v>
      </c>
      <c r="L238" s="44" t="s">
        <v>36</v>
      </c>
      <c r="M238" s="6">
        <f>$B238</f>
        <v>147</v>
      </c>
      <c r="N238" s="6"/>
      <c r="O238" s="6"/>
      <c r="P238" s="6"/>
      <c r="Q238" s="6"/>
      <c r="R238" s="6"/>
      <c r="T238" s="6">
        <f>$D238</f>
        <v>90</v>
      </c>
      <c r="U238" s="6"/>
      <c r="V238" s="6"/>
      <c r="W238" s="6"/>
      <c r="X238" s="6"/>
      <c r="Y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spans="1:47" ht="15" customHeight="1" x14ac:dyDescent="0.3">
      <c r="A239" s="44">
        <v>289</v>
      </c>
      <c r="B239" s="44">
        <v>88</v>
      </c>
      <c r="C239" s="44"/>
      <c r="D239" s="44"/>
      <c r="E239" s="44">
        <v>1240</v>
      </c>
      <c r="F239" s="50">
        <v>3.290509259259259E-2</v>
      </c>
      <c r="G239" s="43" t="s">
        <v>92</v>
      </c>
      <c r="H239" s="43" t="s">
        <v>816</v>
      </c>
      <c r="I239" s="44" t="s">
        <v>74</v>
      </c>
      <c r="J239" s="44" t="s">
        <v>20</v>
      </c>
      <c r="K239" s="44">
        <v>3</v>
      </c>
      <c r="L239" s="44" t="s">
        <v>36</v>
      </c>
      <c r="M239" s="6"/>
      <c r="N239" s="6"/>
      <c r="O239" s="6"/>
      <c r="P239" s="6"/>
      <c r="Q239" s="6"/>
      <c r="R239" s="6"/>
      <c r="T239" s="6"/>
      <c r="U239" s="6"/>
      <c r="V239" s="6"/>
      <c r="W239" s="6"/>
      <c r="X239" s="6"/>
      <c r="Y239" s="6"/>
      <c r="AA239" s="6"/>
      <c r="AB239" s="6">
        <f>$B239</f>
        <v>88</v>
      </c>
      <c r="AC239" s="6"/>
      <c r="AD239" s="6"/>
      <c r="AE239" s="6"/>
      <c r="AF239" s="6"/>
      <c r="AG239" s="6"/>
      <c r="AH239" s="6"/>
      <c r="AI239" s="6"/>
      <c r="AJ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spans="1:47" ht="15" customHeight="1" x14ac:dyDescent="0.3">
      <c r="A240" s="44">
        <v>291</v>
      </c>
      <c r="B240" s="44">
        <v>148</v>
      </c>
      <c r="C240" s="44">
        <v>13</v>
      </c>
      <c r="D240" s="44">
        <v>91</v>
      </c>
      <c r="E240" s="44">
        <v>1653</v>
      </c>
      <c r="F240" s="50">
        <v>3.2974537037037038E-2</v>
      </c>
      <c r="G240" s="43" t="s">
        <v>531</v>
      </c>
      <c r="H240" s="43" t="s">
        <v>532</v>
      </c>
      <c r="I240" s="44" t="s">
        <v>442</v>
      </c>
      <c r="J240" s="44" t="s">
        <v>37</v>
      </c>
      <c r="K240" s="44">
        <v>2</v>
      </c>
      <c r="L240" s="44" t="s">
        <v>36</v>
      </c>
      <c r="M240" s="6"/>
      <c r="N240" s="6">
        <f>$B240</f>
        <v>148</v>
      </c>
      <c r="O240" s="6"/>
      <c r="P240" s="6"/>
      <c r="Q240" s="6"/>
      <c r="R240" s="6"/>
      <c r="T240" s="6"/>
      <c r="U240" s="6">
        <f>$D240</f>
        <v>91</v>
      </c>
      <c r="V240" s="6"/>
      <c r="W240" s="6"/>
      <c r="X240" s="6"/>
      <c r="Y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spans="1:47" ht="15" customHeight="1" x14ac:dyDescent="0.3">
      <c r="A241" s="44">
        <v>293</v>
      </c>
      <c r="B241" s="44">
        <v>149</v>
      </c>
      <c r="C241" s="44">
        <v>45</v>
      </c>
      <c r="D241" s="44">
        <v>92</v>
      </c>
      <c r="E241" s="44">
        <v>694</v>
      </c>
      <c r="F241" s="50">
        <v>3.2997685185185185E-2</v>
      </c>
      <c r="G241" s="43" t="s">
        <v>533</v>
      </c>
      <c r="H241" s="43" t="s">
        <v>534</v>
      </c>
      <c r="I241" s="44" t="s">
        <v>414</v>
      </c>
      <c r="J241" s="44" t="s">
        <v>40</v>
      </c>
      <c r="K241" s="44">
        <v>2</v>
      </c>
      <c r="L241" s="44" t="s">
        <v>36</v>
      </c>
      <c r="M241" s="6"/>
      <c r="N241" s="6"/>
      <c r="O241" s="6">
        <f>$B241</f>
        <v>149</v>
      </c>
      <c r="P241" s="6"/>
      <c r="Q241" s="6"/>
      <c r="R241" s="6"/>
      <c r="T241" s="6"/>
      <c r="U241" s="6"/>
      <c r="V241" s="6">
        <f>$D241</f>
        <v>92</v>
      </c>
      <c r="W241" s="6"/>
      <c r="X241" s="6"/>
      <c r="Y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</row>
    <row r="242" spans="1:47" ht="15" customHeight="1" x14ac:dyDescent="0.3">
      <c r="A242" s="44">
        <v>295</v>
      </c>
      <c r="B242" s="44">
        <v>150</v>
      </c>
      <c r="C242" s="44">
        <v>14</v>
      </c>
      <c r="D242" s="44">
        <v>93</v>
      </c>
      <c r="E242" s="44">
        <v>1658</v>
      </c>
      <c r="F242" s="50">
        <v>3.3020833333333333E-2</v>
      </c>
      <c r="G242" s="43" t="s">
        <v>488</v>
      </c>
      <c r="H242" s="43" t="s">
        <v>535</v>
      </c>
      <c r="I242" s="44" t="s">
        <v>442</v>
      </c>
      <c r="J242" s="44" t="s">
        <v>37</v>
      </c>
      <c r="K242" s="44">
        <v>2</v>
      </c>
      <c r="L242" s="44" t="s">
        <v>36</v>
      </c>
      <c r="M242" s="6"/>
      <c r="N242" s="6">
        <f>$B242</f>
        <v>150</v>
      </c>
      <c r="O242" s="6"/>
      <c r="P242" s="6"/>
      <c r="Q242" s="6"/>
      <c r="R242" s="6"/>
      <c r="T242" s="6"/>
      <c r="U242" s="6">
        <f>$D242</f>
        <v>93</v>
      </c>
      <c r="V242" s="6"/>
      <c r="W242" s="6"/>
      <c r="X242" s="6"/>
      <c r="Y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5" customHeight="1" x14ac:dyDescent="0.3">
      <c r="A243" s="44">
        <v>296</v>
      </c>
      <c r="B243" s="44">
        <v>151</v>
      </c>
      <c r="C243" s="44">
        <v>34</v>
      </c>
      <c r="D243" s="44">
        <v>94</v>
      </c>
      <c r="E243" s="44">
        <v>1562</v>
      </c>
      <c r="F243" s="50">
        <v>3.3032407407407406E-2</v>
      </c>
      <c r="G243" s="43" t="s">
        <v>387</v>
      </c>
      <c r="H243" s="43" t="s">
        <v>536</v>
      </c>
      <c r="I243" s="44" t="s">
        <v>417</v>
      </c>
      <c r="J243" s="44" t="s">
        <v>23</v>
      </c>
      <c r="K243" s="44">
        <v>2</v>
      </c>
      <c r="L243" s="44" t="s">
        <v>36</v>
      </c>
      <c r="M243" s="6"/>
      <c r="N243" s="6"/>
      <c r="O243" s="6"/>
      <c r="P243" s="6">
        <f>$B243</f>
        <v>151</v>
      </c>
      <c r="Q243" s="6"/>
      <c r="R243" s="6"/>
      <c r="T243" s="6"/>
      <c r="U243" s="6"/>
      <c r="V243" s="6"/>
      <c r="W243" s="6">
        <f>$D243</f>
        <v>94</v>
      </c>
      <c r="X243" s="6"/>
      <c r="Y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</row>
    <row r="244" spans="1:47" ht="15" customHeight="1" x14ac:dyDescent="0.3">
      <c r="A244" s="44">
        <v>298</v>
      </c>
      <c r="B244" s="44">
        <v>89</v>
      </c>
      <c r="C244" s="44">
        <v>7</v>
      </c>
      <c r="D244" s="44">
        <v>59</v>
      </c>
      <c r="E244" s="44">
        <v>1803</v>
      </c>
      <c r="F244" s="50">
        <v>3.304398148148148E-2</v>
      </c>
      <c r="G244" s="43" t="s">
        <v>547</v>
      </c>
      <c r="H244" s="43" t="s">
        <v>894</v>
      </c>
      <c r="I244" s="44" t="s">
        <v>442</v>
      </c>
      <c r="J244" s="44" t="s">
        <v>27</v>
      </c>
      <c r="K244" s="44">
        <v>3</v>
      </c>
      <c r="L244" s="44" t="s">
        <v>36</v>
      </c>
      <c r="M244" s="6"/>
      <c r="N244" s="6"/>
      <c r="O244" s="6"/>
      <c r="P244" s="6"/>
      <c r="Q244" s="6"/>
      <c r="R244" s="6"/>
      <c r="T244" s="6"/>
      <c r="U244" s="6"/>
      <c r="V244" s="6"/>
      <c r="W244" s="6"/>
      <c r="X244" s="6"/>
      <c r="Y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>
        <f>$B244</f>
        <v>89</v>
      </c>
      <c r="AL244" s="6"/>
      <c r="AM244" s="6"/>
      <c r="AN244" s="6"/>
      <c r="AO244" s="6"/>
      <c r="AP244" s="6"/>
      <c r="AQ244" s="6"/>
      <c r="AR244" s="6"/>
      <c r="AS244" s="6"/>
      <c r="AT244" s="6"/>
      <c r="AU244" s="6">
        <f>$D244</f>
        <v>59</v>
      </c>
    </row>
    <row r="245" spans="1:47" ht="15" customHeight="1" x14ac:dyDescent="0.3">
      <c r="A245" s="44">
        <v>300</v>
      </c>
      <c r="B245" s="44">
        <v>152</v>
      </c>
      <c r="C245" s="44">
        <v>46</v>
      </c>
      <c r="D245" s="44">
        <v>95</v>
      </c>
      <c r="E245" s="44">
        <v>1395</v>
      </c>
      <c r="F245" s="50">
        <v>3.3078703703703707E-2</v>
      </c>
      <c r="G245" s="43" t="s">
        <v>537</v>
      </c>
      <c r="H245" s="43" t="s">
        <v>538</v>
      </c>
      <c r="I245" s="44" t="s">
        <v>414</v>
      </c>
      <c r="J245" s="44" t="s">
        <v>30</v>
      </c>
      <c r="K245" s="44">
        <v>2</v>
      </c>
      <c r="L245" s="44" t="s">
        <v>36</v>
      </c>
      <c r="M245" s="6">
        <f>$B245</f>
        <v>152</v>
      </c>
      <c r="N245" s="6"/>
      <c r="O245" s="6"/>
      <c r="P245" s="6"/>
      <c r="Q245" s="6"/>
      <c r="R245" s="6"/>
      <c r="T245" s="6">
        <f>$D245</f>
        <v>95</v>
      </c>
      <c r="U245" s="6"/>
      <c r="V245" s="6"/>
      <c r="W245" s="6"/>
      <c r="X245" s="6"/>
      <c r="Y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</row>
    <row r="246" spans="1:47" ht="15" customHeight="1" x14ac:dyDescent="0.3">
      <c r="A246" s="44">
        <v>303</v>
      </c>
      <c r="B246" s="44">
        <v>90</v>
      </c>
      <c r="C246" s="44">
        <v>8</v>
      </c>
      <c r="D246" s="44">
        <v>60</v>
      </c>
      <c r="E246" s="44">
        <v>1927</v>
      </c>
      <c r="F246" s="50">
        <v>3.3136574074074075E-2</v>
      </c>
      <c r="G246" s="43" t="s">
        <v>516</v>
      </c>
      <c r="H246" s="43" t="s">
        <v>817</v>
      </c>
      <c r="I246" s="44" t="s">
        <v>442</v>
      </c>
      <c r="J246" s="44" t="s">
        <v>22</v>
      </c>
      <c r="K246" s="44">
        <v>3</v>
      </c>
      <c r="L246" s="44" t="s">
        <v>36</v>
      </c>
      <c r="M246" s="6"/>
      <c r="N246" s="6"/>
      <c r="O246" s="6"/>
      <c r="P246" s="6"/>
      <c r="Q246" s="6"/>
      <c r="R246" s="6"/>
      <c r="T246" s="6"/>
      <c r="U246" s="6"/>
      <c r="V246" s="6"/>
      <c r="W246" s="6"/>
      <c r="X246" s="6"/>
      <c r="Y246" s="6"/>
      <c r="AA246" s="6"/>
      <c r="AB246" s="6"/>
      <c r="AC246" s="6"/>
      <c r="AD246" s="6"/>
      <c r="AE246" s="6"/>
      <c r="AF246" s="6"/>
      <c r="AG246" s="6"/>
      <c r="AH246" s="6"/>
      <c r="AI246" s="6">
        <f>$B246</f>
        <v>90</v>
      </c>
      <c r="AJ246" s="6"/>
      <c r="AL246" s="6"/>
      <c r="AM246" s="6"/>
      <c r="AN246" s="6"/>
      <c r="AO246" s="6"/>
      <c r="AP246" s="6"/>
      <c r="AQ246" s="6"/>
      <c r="AR246" s="6"/>
      <c r="AS246" s="6"/>
      <c r="AT246" s="6">
        <f>$D246</f>
        <v>60</v>
      </c>
      <c r="AU246" s="6"/>
    </row>
    <row r="247" spans="1:47" ht="15" customHeight="1" x14ac:dyDescent="0.3">
      <c r="A247" s="44">
        <v>304</v>
      </c>
      <c r="B247" s="44">
        <v>153</v>
      </c>
      <c r="C247" s="44">
        <v>47</v>
      </c>
      <c r="D247" s="44">
        <v>96</v>
      </c>
      <c r="E247" s="44">
        <v>829</v>
      </c>
      <c r="F247" s="50">
        <v>3.3148148148148149E-2</v>
      </c>
      <c r="G247" s="43" t="s">
        <v>339</v>
      </c>
      <c r="H247" s="43" t="s">
        <v>539</v>
      </c>
      <c r="I247" s="44" t="s">
        <v>414</v>
      </c>
      <c r="J247" s="44" t="s">
        <v>39</v>
      </c>
      <c r="K247" s="44">
        <v>2</v>
      </c>
      <c r="L247" s="44" t="s">
        <v>36</v>
      </c>
      <c r="M247" s="6"/>
      <c r="N247" s="6"/>
      <c r="O247" s="6"/>
      <c r="P247" s="6"/>
      <c r="Q247" s="6"/>
      <c r="R247" s="6">
        <f>$B247</f>
        <v>153</v>
      </c>
      <c r="T247" s="6"/>
      <c r="U247" s="6"/>
      <c r="V247" s="6"/>
      <c r="W247" s="6"/>
      <c r="X247" s="6"/>
      <c r="Y247" s="6">
        <f>$D247</f>
        <v>96</v>
      </c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spans="1:47" ht="15" customHeight="1" x14ac:dyDescent="0.3">
      <c r="A248" s="44">
        <v>306</v>
      </c>
      <c r="B248" s="44">
        <v>154</v>
      </c>
      <c r="C248" s="44">
        <v>35</v>
      </c>
      <c r="D248" s="44">
        <v>97</v>
      </c>
      <c r="E248" s="44">
        <v>1672</v>
      </c>
      <c r="F248" s="50">
        <v>3.318287037037037E-2</v>
      </c>
      <c r="G248" s="43" t="s">
        <v>449</v>
      </c>
      <c r="H248" s="43" t="s">
        <v>540</v>
      </c>
      <c r="I248" s="44" t="s">
        <v>417</v>
      </c>
      <c r="J248" s="44" t="s">
        <v>37</v>
      </c>
      <c r="K248" s="44">
        <v>2</v>
      </c>
      <c r="L248" s="44" t="s">
        <v>36</v>
      </c>
      <c r="M248" s="6"/>
      <c r="N248" s="6">
        <f>$B248</f>
        <v>154</v>
      </c>
      <c r="O248" s="6"/>
      <c r="P248" s="6"/>
      <c r="Q248" s="6"/>
      <c r="R248" s="6"/>
      <c r="T248" s="6"/>
      <c r="U248" s="6">
        <f>$D248</f>
        <v>97</v>
      </c>
      <c r="V248" s="6"/>
      <c r="W248" s="6"/>
      <c r="X248" s="6"/>
      <c r="Y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5" customHeight="1" x14ac:dyDescent="0.3">
      <c r="A249" s="44">
        <v>307</v>
      </c>
      <c r="B249" s="44">
        <v>155</v>
      </c>
      <c r="C249" s="44">
        <v>36</v>
      </c>
      <c r="D249" s="44">
        <v>98</v>
      </c>
      <c r="E249" s="44">
        <v>769</v>
      </c>
      <c r="F249" s="50">
        <v>3.3206018518518517E-2</v>
      </c>
      <c r="G249" s="43" t="s">
        <v>92</v>
      </c>
      <c r="H249" s="43" t="s">
        <v>541</v>
      </c>
      <c r="I249" s="44" t="s">
        <v>417</v>
      </c>
      <c r="J249" s="44" t="s">
        <v>40</v>
      </c>
      <c r="K249" s="44">
        <v>2</v>
      </c>
      <c r="L249" s="44" t="s">
        <v>36</v>
      </c>
      <c r="M249" s="6"/>
      <c r="N249" s="6"/>
      <c r="O249" s="6">
        <f>$B249</f>
        <v>155</v>
      </c>
      <c r="P249" s="6"/>
      <c r="Q249" s="6"/>
      <c r="R249" s="6"/>
      <c r="T249" s="6"/>
      <c r="U249" s="6"/>
      <c r="V249" s="6">
        <f>$D249</f>
        <v>98</v>
      </c>
      <c r="W249" s="6"/>
      <c r="X249" s="6"/>
      <c r="Y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spans="1:47" ht="15" customHeight="1" x14ac:dyDescent="0.3">
      <c r="A250" s="44">
        <v>308</v>
      </c>
      <c r="B250" s="44">
        <v>156</v>
      </c>
      <c r="C250" s="44">
        <v>15</v>
      </c>
      <c r="D250" s="44">
        <v>99</v>
      </c>
      <c r="E250" s="44">
        <v>1393</v>
      </c>
      <c r="F250" s="50">
        <v>3.321759259259259E-2</v>
      </c>
      <c r="G250" s="43" t="s">
        <v>351</v>
      </c>
      <c r="H250" s="43" t="s">
        <v>99</v>
      </c>
      <c r="I250" s="44" t="s">
        <v>442</v>
      </c>
      <c r="J250" s="44" t="s">
        <v>30</v>
      </c>
      <c r="K250" s="44">
        <v>2</v>
      </c>
      <c r="L250" s="44" t="s">
        <v>36</v>
      </c>
      <c r="M250" s="6">
        <f>$B250</f>
        <v>156</v>
      </c>
      <c r="N250" s="6"/>
      <c r="O250" s="6"/>
      <c r="P250" s="6"/>
      <c r="Q250" s="6"/>
      <c r="R250" s="6"/>
      <c r="T250" s="6">
        <f>$D250</f>
        <v>99</v>
      </c>
      <c r="U250" s="6"/>
      <c r="V250" s="6"/>
      <c r="W250" s="6"/>
      <c r="X250" s="6"/>
      <c r="Y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spans="1:47" ht="15" customHeight="1" x14ac:dyDescent="0.3">
      <c r="A251" s="44">
        <v>309</v>
      </c>
      <c r="B251" s="44">
        <v>157</v>
      </c>
      <c r="C251" s="44">
        <v>48</v>
      </c>
      <c r="D251" s="44">
        <v>100</v>
      </c>
      <c r="E251" s="44">
        <v>1128</v>
      </c>
      <c r="F251" s="50">
        <v>3.3240740740740744E-2</v>
      </c>
      <c r="G251" s="43" t="s">
        <v>480</v>
      </c>
      <c r="H251" s="43" t="s">
        <v>197</v>
      </c>
      <c r="I251" s="44" t="s">
        <v>414</v>
      </c>
      <c r="J251" s="44" t="s">
        <v>32</v>
      </c>
      <c r="K251" s="44">
        <v>2</v>
      </c>
      <c r="L251" s="44" t="s">
        <v>36</v>
      </c>
      <c r="M251" s="6"/>
      <c r="N251" s="6"/>
      <c r="O251" s="6"/>
      <c r="P251" s="6"/>
      <c r="Q251" s="6">
        <f>$B251</f>
        <v>157</v>
      </c>
      <c r="R251" s="6"/>
      <c r="T251" s="6"/>
      <c r="U251" s="6"/>
      <c r="V251" s="6"/>
      <c r="W251" s="6"/>
      <c r="X251" s="6">
        <f>$D251</f>
        <v>100</v>
      </c>
      <c r="Y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spans="1:47" ht="15" customHeight="1" x14ac:dyDescent="0.3">
      <c r="A252" s="44">
        <v>310</v>
      </c>
      <c r="B252" s="44">
        <v>158</v>
      </c>
      <c r="C252" s="44">
        <v>49</v>
      </c>
      <c r="D252" s="44">
        <v>101</v>
      </c>
      <c r="E252" s="44">
        <v>1133</v>
      </c>
      <c r="F252" s="50">
        <v>3.3263888888888891E-2</v>
      </c>
      <c r="G252" s="43" t="s">
        <v>490</v>
      </c>
      <c r="H252" s="43" t="s">
        <v>542</v>
      </c>
      <c r="I252" s="44" t="s">
        <v>414</v>
      </c>
      <c r="J252" s="44" t="s">
        <v>32</v>
      </c>
      <c r="K252" s="44">
        <v>2</v>
      </c>
      <c r="L252" s="44" t="s">
        <v>36</v>
      </c>
      <c r="M252" s="6"/>
      <c r="N252" s="6"/>
      <c r="O252" s="6"/>
      <c r="P252" s="6"/>
      <c r="Q252" s="6">
        <f>$B252</f>
        <v>158</v>
      </c>
      <c r="R252" s="6"/>
      <c r="T252" s="6"/>
      <c r="U252" s="6"/>
      <c r="V252" s="6"/>
      <c r="W252" s="6"/>
      <c r="X252" s="6">
        <f>$D252</f>
        <v>101</v>
      </c>
      <c r="Y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</row>
    <row r="253" spans="1:47" ht="15" customHeight="1" x14ac:dyDescent="0.3">
      <c r="A253" s="44">
        <v>311</v>
      </c>
      <c r="B253" s="44">
        <v>91</v>
      </c>
      <c r="C253" s="44">
        <v>26</v>
      </c>
      <c r="D253" s="44">
        <v>61</v>
      </c>
      <c r="E253" s="44">
        <v>1704</v>
      </c>
      <c r="F253" s="50">
        <v>3.3275462962962958E-2</v>
      </c>
      <c r="G253" s="43" t="s">
        <v>339</v>
      </c>
      <c r="H253" s="43" t="s">
        <v>895</v>
      </c>
      <c r="I253" s="44" t="s">
        <v>414</v>
      </c>
      <c r="J253" s="44" t="s">
        <v>21</v>
      </c>
      <c r="K253" s="44">
        <v>3</v>
      </c>
      <c r="L253" s="44" t="s">
        <v>36</v>
      </c>
      <c r="M253" s="6"/>
      <c r="N253" s="6"/>
      <c r="O253" s="6"/>
      <c r="P253" s="6"/>
      <c r="Q253" s="6"/>
      <c r="R253" s="6"/>
      <c r="T253" s="6"/>
      <c r="U253" s="6"/>
      <c r="V253" s="6"/>
      <c r="W253" s="6"/>
      <c r="X253" s="6"/>
      <c r="Y253" s="6"/>
      <c r="AA253" s="6"/>
      <c r="AB253" s="6"/>
      <c r="AC253" s="6"/>
      <c r="AD253" s="6">
        <f>$B253</f>
        <v>91</v>
      </c>
      <c r="AE253" s="6"/>
      <c r="AF253" s="6"/>
      <c r="AG253" s="6"/>
      <c r="AH253" s="6"/>
      <c r="AI253" s="6"/>
      <c r="AJ253" s="6"/>
      <c r="AL253" s="6"/>
      <c r="AM253" s="6"/>
      <c r="AN253" s="6"/>
      <c r="AO253" s="6">
        <f>$D253</f>
        <v>61</v>
      </c>
      <c r="AP253" s="6"/>
      <c r="AQ253" s="6"/>
      <c r="AR253" s="6"/>
      <c r="AS253" s="6"/>
      <c r="AT253" s="6"/>
      <c r="AU253" s="6"/>
    </row>
    <row r="254" spans="1:47" ht="15" customHeight="1" x14ac:dyDescent="0.3">
      <c r="A254" s="44">
        <v>312</v>
      </c>
      <c r="B254" s="44">
        <v>92</v>
      </c>
      <c r="C254" s="44">
        <v>28</v>
      </c>
      <c r="D254" s="44">
        <v>62</v>
      </c>
      <c r="E254" s="44">
        <v>1934</v>
      </c>
      <c r="F254" s="50">
        <v>3.3310185185185186E-2</v>
      </c>
      <c r="G254" s="43" t="s">
        <v>490</v>
      </c>
      <c r="H254" s="43" t="s">
        <v>260</v>
      </c>
      <c r="I254" s="44" t="s">
        <v>417</v>
      </c>
      <c r="J254" s="44" t="s">
        <v>22</v>
      </c>
      <c r="K254" s="44">
        <v>3</v>
      </c>
      <c r="L254" s="44" t="s">
        <v>36</v>
      </c>
      <c r="M254" s="6"/>
      <c r="N254" s="6"/>
      <c r="O254" s="6"/>
      <c r="P254" s="6"/>
      <c r="Q254" s="6"/>
      <c r="R254" s="6"/>
      <c r="T254" s="6"/>
      <c r="U254" s="6"/>
      <c r="V254" s="6"/>
      <c r="W254" s="6"/>
      <c r="X254" s="6"/>
      <c r="Y254" s="6"/>
      <c r="AA254" s="6"/>
      <c r="AB254" s="6"/>
      <c r="AC254" s="6"/>
      <c r="AD254" s="6"/>
      <c r="AE254" s="6"/>
      <c r="AF254" s="6"/>
      <c r="AG254" s="6"/>
      <c r="AH254" s="6"/>
      <c r="AI254" s="6">
        <f>$B254</f>
        <v>92</v>
      </c>
      <c r="AJ254" s="6"/>
      <c r="AL254" s="6"/>
      <c r="AM254" s="6"/>
      <c r="AN254" s="6"/>
      <c r="AO254" s="6"/>
      <c r="AP254" s="6"/>
      <c r="AQ254" s="6"/>
      <c r="AR254" s="6"/>
      <c r="AS254" s="6"/>
      <c r="AT254" s="6">
        <f>$D254</f>
        <v>62</v>
      </c>
      <c r="AU254" s="6"/>
    </row>
    <row r="255" spans="1:47" ht="15" customHeight="1" x14ac:dyDescent="0.3">
      <c r="A255" s="44">
        <v>318</v>
      </c>
      <c r="B255" s="44">
        <v>93</v>
      </c>
      <c r="C255" s="44"/>
      <c r="D255" s="44"/>
      <c r="E255" s="44">
        <v>1928</v>
      </c>
      <c r="F255" s="50">
        <v>3.3576388888888892E-2</v>
      </c>
      <c r="G255" s="43" t="s">
        <v>327</v>
      </c>
      <c r="H255" s="43" t="s">
        <v>817</v>
      </c>
      <c r="I255" s="44" t="s">
        <v>74</v>
      </c>
      <c r="J255" s="44" t="s">
        <v>22</v>
      </c>
      <c r="K255" s="44">
        <v>3</v>
      </c>
      <c r="L255" s="44" t="s">
        <v>36</v>
      </c>
      <c r="M255" s="6"/>
      <c r="N255" s="6"/>
      <c r="O255" s="6"/>
      <c r="P255" s="6"/>
      <c r="Q255" s="6"/>
      <c r="R255" s="6"/>
      <c r="T255" s="6"/>
      <c r="U255" s="6"/>
      <c r="V255" s="6"/>
      <c r="W255" s="6"/>
      <c r="X255" s="6"/>
      <c r="Y255" s="6"/>
      <c r="AA255" s="6"/>
      <c r="AB255" s="6"/>
      <c r="AC255" s="6"/>
      <c r="AD255" s="6"/>
      <c r="AE255" s="6"/>
      <c r="AF255" s="6"/>
      <c r="AG255" s="6"/>
      <c r="AH255" s="6"/>
      <c r="AI255" s="6">
        <f>$B255</f>
        <v>93</v>
      </c>
      <c r="AJ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spans="1:47" ht="15" customHeight="1" x14ac:dyDescent="0.3">
      <c r="A256" s="44">
        <v>323</v>
      </c>
      <c r="B256" s="44">
        <v>94</v>
      </c>
      <c r="C256" s="44">
        <v>9</v>
      </c>
      <c r="D256" s="44">
        <v>63</v>
      </c>
      <c r="E256" s="44">
        <v>1778</v>
      </c>
      <c r="F256" s="50">
        <v>3.3680555555555561E-2</v>
      </c>
      <c r="G256" s="43" t="s">
        <v>492</v>
      </c>
      <c r="H256" s="43" t="s">
        <v>896</v>
      </c>
      <c r="I256" s="44" t="s">
        <v>442</v>
      </c>
      <c r="J256" s="44" t="s">
        <v>27</v>
      </c>
      <c r="K256" s="44">
        <v>3</v>
      </c>
      <c r="L256" s="44" t="s">
        <v>36</v>
      </c>
      <c r="M256" s="6"/>
      <c r="N256" s="6"/>
      <c r="O256" s="6"/>
      <c r="P256" s="6"/>
      <c r="Q256" s="6"/>
      <c r="R256" s="6"/>
      <c r="T256" s="6"/>
      <c r="U256" s="6"/>
      <c r="V256" s="6"/>
      <c r="W256" s="6"/>
      <c r="X256" s="6"/>
      <c r="Y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>
        <f>$B256</f>
        <v>94</v>
      </c>
      <c r="AL256" s="6"/>
      <c r="AM256" s="6"/>
      <c r="AN256" s="6"/>
      <c r="AO256" s="6"/>
      <c r="AP256" s="6"/>
      <c r="AQ256" s="6"/>
      <c r="AR256" s="6"/>
      <c r="AS256" s="6"/>
      <c r="AT256" s="6"/>
      <c r="AU256" s="6">
        <f>$D256</f>
        <v>63</v>
      </c>
    </row>
    <row r="257" spans="1:47" ht="15" customHeight="1" x14ac:dyDescent="0.3">
      <c r="A257" s="44">
        <v>326</v>
      </c>
      <c r="B257" s="44">
        <v>159</v>
      </c>
      <c r="C257" s="44">
        <v>16</v>
      </c>
      <c r="D257" s="44">
        <v>102</v>
      </c>
      <c r="E257" s="44">
        <v>1107</v>
      </c>
      <c r="F257" s="50">
        <v>3.3738425925925922E-2</v>
      </c>
      <c r="G257" s="43" t="s">
        <v>444</v>
      </c>
      <c r="H257" s="43" t="s">
        <v>543</v>
      </c>
      <c r="I257" s="44" t="s">
        <v>442</v>
      </c>
      <c r="J257" s="44" t="s">
        <v>32</v>
      </c>
      <c r="K257" s="44">
        <v>2</v>
      </c>
      <c r="L257" s="44" t="s">
        <v>36</v>
      </c>
      <c r="M257" s="6"/>
      <c r="N257" s="6"/>
      <c r="O257" s="6"/>
      <c r="P257" s="6"/>
      <c r="Q257" s="6">
        <f>$B257</f>
        <v>159</v>
      </c>
      <c r="R257" s="6"/>
      <c r="T257" s="6"/>
      <c r="U257" s="6"/>
      <c r="V257" s="6"/>
      <c r="W257" s="6"/>
      <c r="X257" s="6">
        <f>$D257</f>
        <v>102</v>
      </c>
      <c r="Y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</row>
    <row r="258" spans="1:47" ht="15" customHeight="1" x14ac:dyDescent="0.3">
      <c r="A258" s="44">
        <v>329</v>
      </c>
      <c r="B258" s="44">
        <v>160</v>
      </c>
      <c r="C258" s="44">
        <v>2</v>
      </c>
      <c r="D258" s="44">
        <v>103</v>
      </c>
      <c r="E258" s="44">
        <v>1521</v>
      </c>
      <c r="F258" s="50">
        <v>3.3784722222222216E-2</v>
      </c>
      <c r="G258" s="43" t="s">
        <v>494</v>
      </c>
      <c r="H258" s="43" t="s">
        <v>544</v>
      </c>
      <c r="I258" s="44" t="s">
        <v>530</v>
      </c>
      <c r="J258" s="44" t="s">
        <v>23</v>
      </c>
      <c r="K258" s="44">
        <v>2</v>
      </c>
      <c r="L258" s="44" t="s">
        <v>36</v>
      </c>
      <c r="M258" s="6"/>
      <c r="N258" s="6"/>
      <c r="O258" s="6"/>
      <c r="P258" s="6">
        <f>$B258</f>
        <v>160</v>
      </c>
      <c r="Q258" s="6"/>
      <c r="R258" s="6"/>
      <c r="T258" s="6"/>
      <c r="U258" s="6"/>
      <c r="V258" s="6"/>
      <c r="W258" s="6">
        <f>$D258</f>
        <v>103</v>
      </c>
      <c r="X258" s="6"/>
      <c r="Y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</row>
    <row r="259" spans="1:47" ht="15" customHeight="1" x14ac:dyDescent="0.3">
      <c r="A259" s="44">
        <v>330</v>
      </c>
      <c r="B259" s="44">
        <v>95</v>
      </c>
      <c r="C259" s="44">
        <v>10</v>
      </c>
      <c r="D259" s="44">
        <v>64</v>
      </c>
      <c r="E259" s="44">
        <v>1786</v>
      </c>
      <c r="F259" s="50">
        <v>3.3796296296296297E-2</v>
      </c>
      <c r="G259" s="43" t="s">
        <v>456</v>
      </c>
      <c r="H259" s="43" t="s">
        <v>246</v>
      </c>
      <c r="I259" s="44" t="s">
        <v>442</v>
      </c>
      <c r="J259" s="44" t="s">
        <v>27</v>
      </c>
      <c r="K259" s="44">
        <v>3</v>
      </c>
      <c r="L259" s="44" t="s">
        <v>36</v>
      </c>
      <c r="M259" s="6"/>
      <c r="N259" s="6"/>
      <c r="O259" s="6"/>
      <c r="P259" s="6"/>
      <c r="Q259" s="6"/>
      <c r="R259" s="6"/>
      <c r="T259" s="6"/>
      <c r="U259" s="6"/>
      <c r="V259" s="6"/>
      <c r="W259" s="6"/>
      <c r="X259" s="6"/>
      <c r="Y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>
        <f>$B259</f>
        <v>95</v>
      </c>
      <c r="AL259" s="6"/>
      <c r="AM259" s="6"/>
      <c r="AN259" s="6"/>
      <c r="AO259" s="6"/>
      <c r="AP259" s="6"/>
      <c r="AQ259" s="6"/>
      <c r="AR259" s="6"/>
      <c r="AS259" s="6"/>
      <c r="AT259" s="6"/>
      <c r="AU259" s="6">
        <f>$D259</f>
        <v>64</v>
      </c>
    </row>
    <row r="260" spans="1:47" ht="15" customHeight="1" x14ac:dyDescent="0.3">
      <c r="A260" s="44">
        <v>332</v>
      </c>
      <c r="B260" s="44">
        <v>161</v>
      </c>
      <c r="C260" s="44">
        <v>17</v>
      </c>
      <c r="D260" s="44">
        <v>104</v>
      </c>
      <c r="E260" s="44">
        <v>712</v>
      </c>
      <c r="F260" s="50">
        <v>3.3877314814814818E-2</v>
      </c>
      <c r="G260" s="43" t="s">
        <v>490</v>
      </c>
      <c r="H260" s="43" t="s">
        <v>545</v>
      </c>
      <c r="I260" s="44" t="s">
        <v>442</v>
      </c>
      <c r="J260" s="44" t="s">
        <v>40</v>
      </c>
      <c r="K260" s="44">
        <v>2</v>
      </c>
      <c r="L260" s="44" t="s">
        <v>36</v>
      </c>
      <c r="M260" s="6"/>
      <c r="N260" s="6"/>
      <c r="O260" s="6">
        <f>$B260</f>
        <v>161</v>
      </c>
      <c r="P260" s="6"/>
      <c r="Q260" s="6"/>
      <c r="R260" s="6"/>
      <c r="T260" s="6"/>
      <c r="U260" s="6"/>
      <c r="V260" s="6">
        <f>$D260</f>
        <v>104</v>
      </c>
      <c r="W260" s="6"/>
      <c r="X260" s="6"/>
      <c r="Y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</row>
    <row r="261" spans="1:47" ht="15" customHeight="1" x14ac:dyDescent="0.3">
      <c r="A261" s="44">
        <v>335</v>
      </c>
      <c r="B261" s="44">
        <v>96</v>
      </c>
      <c r="C261" s="44">
        <v>29</v>
      </c>
      <c r="D261" s="44">
        <v>65</v>
      </c>
      <c r="E261" s="44">
        <v>1272</v>
      </c>
      <c r="F261" s="50">
        <v>3.3912037037037039E-2</v>
      </c>
      <c r="G261" s="43" t="s">
        <v>490</v>
      </c>
      <c r="H261" s="43" t="s">
        <v>897</v>
      </c>
      <c r="I261" s="44" t="s">
        <v>417</v>
      </c>
      <c r="J261" s="44" t="s">
        <v>20</v>
      </c>
      <c r="K261" s="44">
        <v>3</v>
      </c>
      <c r="L261" s="44" t="s">
        <v>36</v>
      </c>
      <c r="M261" s="6"/>
      <c r="N261" s="6"/>
      <c r="O261" s="6"/>
      <c r="P261" s="6"/>
      <c r="Q261" s="6"/>
      <c r="R261" s="6"/>
      <c r="T261" s="6"/>
      <c r="U261" s="6"/>
      <c r="V261" s="6"/>
      <c r="W261" s="6"/>
      <c r="X261" s="6"/>
      <c r="Y261" s="6"/>
      <c r="AA261" s="6"/>
      <c r="AB261" s="6">
        <f>$B261</f>
        <v>96</v>
      </c>
      <c r="AC261" s="6"/>
      <c r="AD261" s="6"/>
      <c r="AE261" s="6"/>
      <c r="AF261" s="6"/>
      <c r="AG261" s="6"/>
      <c r="AH261" s="6"/>
      <c r="AI261" s="6"/>
      <c r="AJ261" s="6"/>
      <c r="AL261" s="6"/>
      <c r="AM261" s="6">
        <f>$D261</f>
        <v>65</v>
      </c>
      <c r="AN261" s="6"/>
      <c r="AO261" s="6"/>
      <c r="AP261" s="6"/>
      <c r="AQ261" s="6"/>
      <c r="AR261" s="6"/>
      <c r="AS261" s="6"/>
      <c r="AT261" s="6"/>
      <c r="AU261" s="6"/>
    </row>
    <row r="262" spans="1:47" ht="15" customHeight="1" x14ac:dyDescent="0.3">
      <c r="A262" s="44">
        <v>336</v>
      </c>
      <c r="B262" s="44">
        <v>97</v>
      </c>
      <c r="C262" s="44">
        <v>27</v>
      </c>
      <c r="D262" s="44">
        <v>66</v>
      </c>
      <c r="E262" s="44">
        <v>1762</v>
      </c>
      <c r="F262" s="50">
        <v>3.3923611111111113E-2</v>
      </c>
      <c r="G262" s="43" t="s">
        <v>331</v>
      </c>
      <c r="H262" s="43" t="s">
        <v>898</v>
      </c>
      <c r="I262" s="44" t="s">
        <v>414</v>
      </c>
      <c r="J262" s="44" t="s">
        <v>27</v>
      </c>
      <c r="K262" s="44">
        <v>3</v>
      </c>
      <c r="L262" s="44" t="s">
        <v>36</v>
      </c>
      <c r="M262" s="6"/>
      <c r="N262" s="6"/>
      <c r="O262" s="6"/>
      <c r="P262" s="6"/>
      <c r="Q262" s="6"/>
      <c r="R262" s="6"/>
      <c r="T262" s="6"/>
      <c r="U262" s="6"/>
      <c r="V262" s="6"/>
      <c r="W262" s="6"/>
      <c r="X262" s="6"/>
      <c r="Y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>
        <f>$B262</f>
        <v>97</v>
      </c>
      <c r="AL262" s="6"/>
      <c r="AM262" s="6"/>
      <c r="AN262" s="6"/>
      <c r="AO262" s="6"/>
      <c r="AP262" s="6"/>
      <c r="AQ262" s="6"/>
      <c r="AR262" s="6"/>
      <c r="AS262" s="6"/>
      <c r="AT262" s="6"/>
      <c r="AU262" s="6">
        <f>$D262</f>
        <v>66</v>
      </c>
    </row>
    <row r="263" spans="1:47" ht="15" customHeight="1" x14ac:dyDescent="0.3">
      <c r="A263" s="44">
        <v>340</v>
      </c>
      <c r="B263" s="44">
        <v>162</v>
      </c>
      <c r="C263" s="44">
        <v>18</v>
      </c>
      <c r="D263" s="44">
        <v>105</v>
      </c>
      <c r="E263" s="44">
        <v>652</v>
      </c>
      <c r="F263" s="50">
        <v>3.394675925925926E-2</v>
      </c>
      <c r="G263" s="43" t="s">
        <v>339</v>
      </c>
      <c r="H263" s="43" t="s">
        <v>546</v>
      </c>
      <c r="I263" s="44" t="s">
        <v>442</v>
      </c>
      <c r="J263" s="44" t="s">
        <v>40</v>
      </c>
      <c r="K263" s="44">
        <v>2</v>
      </c>
      <c r="L263" s="44" t="s">
        <v>36</v>
      </c>
      <c r="M263" s="6"/>
      <c r="N263" s="6"/>
      <c r="O263" s="6">
        <f>$B263</f>
        <v>162</v>
      </c>
      <c r="P263" s="6"/>
      <c r="Q263" s="6"/>
      <c r="R263" s="6"/>
      <c r="T263" s="6"/>
      <c r="U263" s="6"/>
      <c r="V263" s="6">
        <f>$D263</f>
        <v>105</v>
      </c>
      <c r="W263" s="6"/>
      <c r="X263" s="6"/>
      <c r="Y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</row>
    <row r="264" spans="1:47" ht="15" customHeight="1" x14ac:dyDescent="0.3">
      <c r="A264" s="44">
        <v>341</v>
      </c>
      <c r="B264" s="44">
        <v>163</v>
      </c>
      <c r="C264" s="44">
        <v>19</v>
      </c>
      <c r="D264" s="44">
        <v>106</v>
      </c>
      <c r="E264" s="44">
        <v>768</v>
      </c>
      <c r="F264" s="50">
        <v>3.3993055555555554E-2</v>
      </c>
      <c r="G264" s="43" t="s">
        <v>547</v>
      </c>
      <c r="H264" s="43" t="s">
        <v>548</v>
      </c>
      <c r="I264" s="44" t="s">
        <v>442</v>
      </c>
      <c r="J264" s="44" t="s">
        <v>40</v>
      </c>
      <c r="K264" s="44">
        <v>2</v>
      </c>
      <c r="L264" s="44" t="s">
        <v>36</v>
      </c>
      <c r="M264" s="6"/>
      <c r="N264" s="6"/>
      <c r="O264" s="6">
        <f>$B264</f>
        <v>163</v>
      </c>
      <c r="P264" s="6"/>
      <c r="Q264" s="6"/>
      <c r="R264" s="6"/>
      <c r="T264" s="6"/>
      <c r="U264" s="6"/>
      <c r="V264" s="6">
        <f>$D264</f>
        <v>106</v>
      </c>
      <c r="W264" s="6"/>
      <c r="X264" s="6"/>
      <c r="Y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</row>
    <row r="265" spans="1:47" ht="15" customHeight="1" x14ac:dyDescent="0.3">
      <c r="A265" s="44">
        <v>343</v>
      </c>
      <c r="B265" s="44">
        <v>98</v>
      </c>
      <c r="C265" s="44"/>
      <c r="D265" s="44"/>
      <c r="E265" s="44">
        <v>2001</v>
      </c>
      <c r="F265" s="50">
        <v>3.4131944444444444E-2</v>
      </c>
      <c r="G265" s="43" t="s">
        <v>499</v>
      </c>
      <c r="H265" s="43" t="s">
        <v>574</v>
      </c>
      <c r="I265" s="44" t="s">
        <v>74</v>
      </c>
      <c r="J265" s="44" t="s">
        <v>41</v>
      </c>
      <c r="K265" s="44">
        <v>3</v>
      </c>
      <c r="L265" s="44" t="s">
        <v>36</v>
      </c>
      <c r="M265" s="6"/>
      <c r="N265" s="6"/>
      <c r="O265" s="6"/>
      <c r="P265" s="6"/>
      <c r="Q265" s="6"/>
      <c r="R265" s="6"/>
      <c r="T265" s="6"/>
      <c r="U265" s="6"/>
      <c r="V265" s="6"/>
      <c r="W265" s="6"/>
      <c r="X265" s="6"/>
      <c r="Y265" s="6"/>
      <c r="AA265" s="6"/>
      <c r="AB265" s="6"/>
      <c r="AC265" s="6">
        <f>$B265</f>
        <v>98</v>
      </c>
      <c r="AD265" s="6"/>
      <c r="AE265" s="6"/>
      <c r="AF265" s="6"/>
      <c r="AG265" s="6"/>
      <c r="AH265" s="6"/>
      <c r="AI265" s="6"/>
      <c r="AJ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</row>
    <row r="266" spans="1:47" ht="15" customHeight="1" x14ac:dyDescent="0.3">
      <c r="A266" s="44">
        <v>344</v>
      </c>
      <c r="B266" s="44">
        <v>164</v>
      </c>
      <c r="C266" s="44">
        <v>50</v>
      </c>
      <c r="D266" s="44">
        <v>107</v>
      </c>
      <c r="E266" s="44">
        <v>1639</v>
      </c>
      <c r="F266" s="50">
        <v>3.4155092592592598E-2</v>
      </c>
      <c r="G266" s="43" t="s">
        <v>444</v>
      </c>
      <c r="H266" s="43" t="s">
        <v>549</v>
      </c>
      <c r="I266" s="44" t="s">
        <v>414</v>
      </c>
      <c r="J266" s="44" t="s">
        <v>37</v>
      </c>
      <c r="K266" s="44">
        <v>2</v>
      </c>
      <c r="L266" s="44" t="s">
        <v>36</v>
      </c>
      <c r="M266" s="6"/>
      <c r="N266" s="6">
        <f>$B266</f>
        <v>164</v>
      </c>
      <c r="O266" s="6"/>
      <c r="P266" s="6"/>
      <c r="Q266" s="6"/>
      <c r="R266" s="6"/>
      <c r="T266" s="6"/>
      <c r="U266" s="6">
        <f>$D266</f>
        <v>107</v>
      </c>
      <c r="V266" s="6"/>
      <c r="W266" s="6"/>
      <c r="X266" s="6"/>
      <c r="Y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</row>
    <row r="267" spans="1:47" ht="15" customHeight="1" x14ac:dyDescent="0.3">
      <c r="A267" s="44">
        <v>346</v>
      </c>
      <c r="B267" s="44">
        <v>99</v>
      </c>
      <c r="C267" s="44">
        <v>30</v>
      </c>
      <c r="D267" s="44">
        <v>67</v>
      </c>
      <c r="E267" s="44">
        <v>1238</v>
      </c>
      <c r="F267" s="50">
        <v>3.4178240740740738E-2</v>
      </c>
      <c r="G267" s="43" t="s">
        <v>415</v>
      </c>
      <c r="H267" s="43" t="s">
        <v>899</v>
      </c>
      <c r="I267" s="44" t="s">
        <v>417</v>
      </c>
      <c r="J267" s="44" t="s">
        <v>20</v>
      </c>
      <c r="K267" s="44">
        <v>3</v>
      </c>
      <c r="L267" s="44" t="s">
        <v>36</v>
      </c>
      <c r="M267" s="6"/>
      <c r="N267" s="6"/>
      <c r="O267" s="6"/>
      <c r="P267" s="6"/>
      <c r="Q267" s="6"/>
      <c r="R267" s="6"/>
      <c r="T267" s="6"/>
      <c r="U267" s="6"/>
      <c r="V267" s="6"/>
      <c r="W267" s="6"/>
      <c r="X267" s="6"/>
      <c r="Y267" s="6"/>
      <c r="AA267" s="6"/>
      <c r="AB267" s="6">
        <f>$B267</f>
        <v>99</v>
      </c>
      <c r="AC267" s="6"/>
      <c r="AD267" s="6"/>
      <c r="AE267" s="6"/>
      <c r="AF267" s="6"/>
      <c r="AG267" s="6"/>
      <c r="AH267" s="6"/>
      <c r="AI267" s="6"/>
      <c r="AJ267" s="6"/>
      <c r="AL267" s="6"/>
      <c r="AM267" s="6">
        <f>$D267</f>
        <v>67</v>
      </c>
      <c r="AN267" s="6"/>
      <c r="AO267" s="6"/>
      <c r="AP267" s="6"/>
      <c r="AQ267" s="6"/>
      <c r="AR267" s="6"/>
      <c r="AS267" s="6"/>
      <c r="AT267" s="6"/>
      <c r="AU267" s="6"/>
    </row>
    <row r="268" spans="1:47" ht="15" customHeight="1" x14ac:dyDescent="0.3">
      <c r="A268" s="44">
        <v>347</v>
      </c>
      <c r="B268" s="44">
        <v>165</v>
      </c>
      <c r="C268" s="44">
        <v>51</v>
      </c>
      <c r="D268" s="44">
        <v>108</v>
      </c>
      <c r="E268" s="44">
        <v>2019</v>
      </c>
      <c r="F268" s="50">
        <v>3.4201388888888892E-2</v>
      </c>
      <c r="G268" s="43" t="s">
        <v>456</v>
      </c>
      <c r="H268" s="43" t="s">
        <v>224</v>
      </c>
      <c r="I268" s="44" t="s">
        <v>414</v>
      </c>
      <c r="J268" s="44" t="s">
        <v>23</v>
      </c>
      <c r="K268" s="44">
        <v>2</v>
      </c>
      <c r="L268" s="44" t="s">
        <v>36</v>
      </c>
      <c r="M268" s="6"/>
      <c r="N268" s="6"/>
      <c r="O268" s="6"/>
      <c r="P268" s="6">
        <f>$B268</f>
        <v>165</v>
      </c>
      <c r="Q268" s="6"/>
      <c r="R268" s="6"/>
      <c r="T268" s="6"/>
      <c r="U268" s="6"/>
      <c r="V268" s="6"/>
      <c r="W268" s="6">
        <f>$D268</f>
        <v>108</v>
      </c>
      <c r="X268" s="6"/>
      <c r="Y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</row>
    <row r="269" spans="1:47" ht="15" customHeight="1" x14ac:dyDescent="0.3">
      <c r="A269" s="44">
        <v>348</v>
      </c>
      <c r="B269" s="44">
        <v>166</v>
      </c>
      <c r="C269" s="44">
        <v>37</v>
      </c>
      <c r="D269" s="44">
        <v>109</v>
      </c>
      <c r="E269" s="44">
        <v>1629</v>
      </c>
      <c r="F269" s="50">
        <v>3.4212962962962959E-2</v>
      </c>
      <c r="G269" s="43" t="s">
        <v>494</v>
      </c>
      <c r="H269" s="43" t="s">
        <v>502</v>
      </c>
      <c r="I269" s="44" t="s">
        <v>417</v>
      </c>
      <c r="J269" s="44" t="s">
        <v>37</v>
      </c>
      <c r="K269" s="44">
        <v>2</v>
      </c>
      <c r="L269" s="44" t="s">
        <v>36</v>
      </c>
      <c r="M269" s="6"/>
      <c r="N269" s="6">
        <f>$B269</f>
        <v>166</v>
      </c>
      <c r="O269" s="6"/>
      <c r="P269" s="6"/>
      <c r="Q269" s="6"/>
      <c r="R269" s="6"/>
      <c r="T269" s="6"/>
      <c r="U269" s="6">
        <f>$D269</f>
        <v>109</v>
      </c>
      <c r="V269" s="6"/>
      <c r="W269" s="6"/>
      <c r="X269" s="6"/>
      <c r="Y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</row>
    <row r="270" spans="1:47" ht="15" customHeight="1" x14ac:dyDescent="0.3">
      <c r="A270" s="44">
        <v>351</v>
      </c>
      <c r="B270" s="44">
        <v>100</v>
      </c>
      <c r="C270" s="44">
        <v>28</v>
      </c>
      <c r="D270" s="44">
        <v>68</v>
      </c>
      <c r="E270" s="44">
        <v>1785</v>
      </c>
      <c r="F270" s="50">
        <v>3.4247685185185187E-2</v>
      </c>
      <c r="G270" s="43" t="s">
        <v>871</v>
      </c>
      <c r="H270" s="43" t="s">
        <v>900</v>
      </c>
      <c r="I270" s="44" t="s">
        <v>414</v>
      </c>
      <c r="J270" s="44" t="s">
        <v>27</v>
      </c>
      <c r="K270" s="44">
        <v>3</v>
      </c>
      <c r="L270" s="44" t="s">
        <v>36</v>
      </c>
      <c r="M270" s="6"/>
      <c r="N270" s="6"/>
      <c r="O270" s="6"/>
      <c r="P270" s="6"/>
      <c r="Q270" s="6"/>
      <c r="R270" s="6"/>
      <c r="T270" s="6"/>
      <c r="U270" s="6"/>
      <c r="V270" s="6"/>
      <c r="W270" s="6"/>
      <c r="X270" s="6"/>
      <c r="Y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>
        <f>$B270</f>
        <v>100</v>
      </c>
      <c r="AL270" s="6"/>
      <c r="AM270" s="6"/>
      <c r="AN270" s="6"/>
      <c r="AO270" s="6"/>
      <c r="AP270" s="6"/>
      <c r="AQ270" s="6"/>
      <c r="AR270" s="6"/>
      <c r="AS270" s="6"/>
      <c r="AT270" s="6"/>
      <c r="AU270" s="6">
        <f>$D270</f>
        <v>68</v>
      </c>
    </row>
    <row r="271" spans="1:47" ht="15" customHeight="1" x14ac:dyDescent="0.3">
      <c r="A271" s="44">
        <v>353</v>
      </c>
      <c r="B271" s="44">
        <v>167</v>
      </c>
      <c r="C271" s="44">
        <v>20</v>
      </c>
      <c r="D271" s="44">
        <v>110</v>
      </c>
      <c r="E271" s="44">
        <v>651</v>
      </c>
      <c r="F271" s="50">
        <v>3.4305555555555554E-2</v>
      </c>
      <c r="G271" s="43" t="s">
        <v>550</v>
      </c>
      <c r="H271" s="43" t="s">
        <v>551</v>
      </c>
      <c r="I271" s="44" t="s">
        <v>442</v>
      </c>
      <c r="J271" s="44" t="s">
        <v>40</v>
      </c>
      <c r="K271" s="44">
        <v>2</v>
      </c>
      <c r="L271" s="44" t="s">
        <v>36</v>
      </c>
      <c r="M271" s="6"/>
      <c r="N271" s="6"/>
      <c r="O271" s="6">
        <f>$B271</f>
        <v>167</v>
      </c>
      <c r="P271" s="6"/>
      <c r="Q271" s="6"/>
      <c r="R271" s="6"/>
      <c r="T271" s="6"/>
      <c r="U271" s="6"/>
      <c r="V271" s="6">
        <f>$D271</f>
        <v>110</v>
      </c>
      <c r="W271" s="6"/>
      <c r="X271" s="6"/>
      <c r="Y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</row>
    <row r="272" spans="1:47" ht="15" customHeight="1" x14ac:dyDescent="0.3">
      <c r="A272" s="44">
        <v>354</v>
      </c>
      <c r="B272" s="44">
        <v>101</v>
      </c>
      <c r="C272" s="44"/>
      <c r="D272" s="44"/>
      <c r="E272" s="44">
        <v>1763</v>
      </c>
      <c r="F272" s="50">
        <v>3.4328703703703702E-2</v>
      </c>
      <c r="G272" s="43" t="s">
        <v>353</v>
      </c>
      <c r="H272" s="43" t="s">
        <v>818</v>
      </c>
      <c r="I272" s="44" t="s">
        <v>74</v>
      </c>
      <c r="J272" s="44" t="s">
        <v>27</v>
      </c>
      <c r="K272" s="44">
        <v>3</v>
      </c>
      <c r="L272" s="44" t="s">
        <v>36</v>
      </c>
      <c r="M272" s="6"/>
      <c r="N272" s="6"/>
      <c r="O272" s="6"/>
      <c r="P272" s="6"/>
      <c r="Q272" s="6"/>
      <c r="R272" s="6"/>
      <c r="T272" s="6"/>
      <c r="U272" s="6"/>
      <c r="V272" s="6"/>
      <c r="W272" s="6"/>
      <c r="X272" s="6"/>
      <c r="Y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>
        <f>$B272</f>
        <v>101</v>
      </c>
      <c r="AL272" s="6"/>
      <c r="AM272" s="6"/>
      <c r="AN272" s="6"/>
      <c r="AO272" s="6"/>
      <c r="AP272" s="6"/>
      <c r="AQ272" s="6"/>
      <c r="AR272" s="6"/>
      <c r="AS272" s="6"/>
      <c r="AT272" s="6"/>
      <c r="AU272" s="6"/>
    </row>
    <row r="273" spans="1:47" ht="15" customHeight="1" x14ac:dyDescent="0.3">
      <c r="A273" s="44">
        <v>357</v>
      </c>
      <c r="B273" s="44">
        <v>102</v>
      </c>
      <c r="C273" s="44"/>
      <c r="D273" s="44"/>
      <c r="E273" s="44">
        <v>1870</v>
      </c>
      <c r="F273" s="50">
        <v>3.4375000000000003E-2</v>
      </c>
      <c r="G273" s="43" t="s">
        <v>819</v>
      </c>
      <c r="H273" s="43" t="s">
        <v>820</v>
      </c>
      <c r="I273" s="44" t="s">
        <v>74</v>
      </c>
      <c r="J273" s="44" t="s">
        <v>18</v>
      </c>
      <c r="K273" s="44">
        <v>3</v>
      </c>
      <c r="L273" s="44" t="s">
        <v>36</v>
      </c>
      <c r="M273" s="6"/>
      <c r="N273" s="6"/>
      <c r="O273" s="6"/>
      <c r="P273" s="6"/>
      <c r="Q273" s="6"/>
      <c r="R273" s="6"/>
      <c r="T273" s="6"/>
      <c r="U273" s="6"/>
      <c r="V273" s="6"/>
      <c r="W273" s="6"/>
      <c r="X273" s="6"/>
      <c r="Y273" s="6"/>
      <c r="AA273" s="6">
        <f>$B273</f>
        <v>102</v>
      </c>
      <c r="AB273" s="6"/>
      <c r="AC273" s="6"/>
      <c r="AD273" s="6"/>
      <c r="AE273" s="6"/>
      <c r="AF273" s="6"/>
      <c r="AG273" s="6"/>
      <c r="AH273" s="6"/>
      <c r="AI273" s="6"/>
      <c r="AJ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</row>
    <row r="274" spans="1:47" ht="15" customHeight="1" x14ac:dyDescent="0.3">
      <c r="A274" s="44">
        <v>359</v>
      </c>
      <c r="B274" s="44">
        <v>103</v>
      </c>
      <c r="C274" s="44">
        <v>29</v>
      </c>
      <c r="D274" s="44">
        <v>69</v>
      </c>
      <c r="E274" s="44">
        <v>1589</v>
      </c>
      <c r="F274" s="50">
        <v>3.457175925925926E-2</v>
      </c>
      <c r="G274" s="43" t="s">
        <v>456</v>
      </c>
      <c r="H274" s="43" t="s">
        <v>251</v>
      </c>
      <c r="I274" s="44" t="s">
        <v>414</v>
      </c>
      <c r="J274" s="44" t="s">
        <v>25</v>
      </c>
      <c r="K274" s="44">
        <v>3</v>
      </c>
      <c r="L274" s="44" t="s">
        <v>36</v>
      </c>
      <c r="M274" s="6"/>
      <c r="N274" s="6"/>
      <c r="O274" s="6"/>
      <c r="P274" s="6"/>
      <c r="Q274" s="6"/>
      <c r="R274" s="6"/>
      <c r="T274" s="6"/>
      <c r="U274" s="6"/>
      <c r="V274" s="6"/>
      <c r="W274" s="6"/>
      <c r="X274" s="6"/>
      <c r="Y274" s="6"/>
      <c r="AA274" s="6"/>
      <c r="AB274" s="6"/>
      <c r="AC274" s="6"/>
      <c r="AD274" s="6"/>
      <c r="AE274" s="6"/>
      <c r="AF274" s="6"/>
      <c r="AG274" s="6">
        <f>$B274</f>
        <v>103</v>
      </c>
      <c r="AH274" s="6"/>
      <c r="AI274" s="6"/>
      <c r="AJ274" s="6"/>
      <c r="AL274" s="6"/>
      <c r="AM274" s="6"/>
      <c r="AN274" s="6"/>
      <c r="AO274" s="6"/>
      <c r="AP274" s="6"/>
      <c r="AQ274" s="6"/>
      <c r="AR274" s="6">
        <f>$D274</f>
        <v>69</v>
      </c>
      <c r="AS274" s="6"/>
      <c r="AT274" s="6"/>
      <c r="AU274" s="6"/>
    </row>
    <row r="275" spans="1:47" ht="15" customHeight="1" x14ac:dyDescent="0.3">
      <c r="A275" s="44">
        <v>360</v>
      </c>
      <c r="B275" s="44">
        <v>168</v>
      </c>
      <c r="C275" s="44">
        <v>21</v>
      </c>
      <c r="D275" s="44">
        <v>111</v>
      </c>
      <c r="E275" s="44">
        <v>1103</v>
      </c>
      <c r="F275" s="50">
        <v>3.4687499999999996E-2</v>
      </c>
      <c r="G275" s="43" t="s">
        <v>449</v>
      </c>
      <c r="H275" s="43" t="s">
        <v>552</v>
      </c>
      <c r="I275" s="44" t="s">
        <v>442</v>
      </c>
      <c r="J275" s="44" t="s">
        <v>32</v>
      </c>
      <c r="K275" s="44">
        <v>2</v>
      </c>
      <c r="L275" s="44" t="s">
        <v>36</v>
      </c>
      <c r="M275" s="6"/>
      <c r="N275" s="6"/>
      <c r="O275" s="6"/>
      <c r="P275" s="6"/>
      <c r="Q275" s="6">
        <f>$B275</f>
        <v>168</v>
      </c>
      <c r="R275" s="6"/>
      <c r="T275" s="6"/>
      <c r="U275" s="6"/>
      <c r="V275" s="6"/>
      <c r="W275" s="6"/>
      <c r="X275" s="6">
        <f>$D275</f>
        <v>111</v>
      </c>
      <c r="Y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</row>
    <row r="276" spans="1:47" ht="15" customHeight="1" x14ac:dyDescent="0.3">
      <c r="A276" s="44">
        <v>361</v>
      </c>
      <c r="B276" s="44">
        <v>104</v>
      </c>
      <c r="C276" s="44">
        <v>30</v>
      </c>
      <c r="D276" s="44">
        <v>70</v>
      </c>
      <c r="E276" s="44">
        <v>1458</v>
      </c>
      <c r="F276" s="50">
        <v>3.471064814814815E-2</v>
      </c>
      <c r="G276" s="43" t="s">
        <v>360</v>
      </c>
      <c r="H276" s="43" t="s">
        <v>901</v>
      </c>
      <c r="I276" s="44" t="s">
        <v>414</v>
      </c>
      <c r="J276" s="44" t="s">
        <v>34</v>
      </c>
      <c r="K276" s="44">
        <v>3</v>
      </c>
      <c r="L276" s="44" t="s">
        <v>36</v>
      </c>
      <c r="M276" s="6"/>
      <c r="N276" s="6"/>
      <c r="O276" s="6"/>
      <c r="P276" s="6"/>
      <c r="Q276" s="6"/>
      <c r="R276" s="6"/>
      <c r="T276" s="6"/>
      <c r="U276" s="6"/>
      <c r="V276" s="6"/>
      <c r="W276" s="6"/>
      <c r="X276" s="6"/>
      <c r="Y276" s="6"/>
      <c r="AA276" s="6"/>
      <c r="AB276" s="6"/>
      <c r="AC276" s="6"/>
      <c r="AD276" s="6"/>
      <c r="AE276" s="6"/>
      <c r="AF276" s="6"/>
      <c r="AG276" s="6"/>
      <c r="AH276" s="6">
        <f>$B276</f>
        <v>104</v>
      </c>
      <c r="AI276" s="6"/>
      <c r="AJ276" s="6"/>
      <c r="AL276" s="6"/>
      <c r="AM276" s="6"/>
      <c r="AN276" s="6"/>
      <c r="AO276" s="6"/>
      <c r="AP276" s="6"/>
      <c r="AQ276" s="6"/>
      <c r="AR276" s="6"/>
      <c r="AS276" s="6">
        <f>$D276</f>
        <v>70</v>
      </c>
      <c r="AT276" s="6"/>
      <c r="AU276" s="6"/>
    </row>
    <row r="277" spans="1:47" ht="15" customHeight="1" x14ac:dyDescent="0.3">
      <c r="A277" s="44">
        <v>363</v>
      </c>
      <c r="B277" s="44">
        <v>169</v>
      </c>
      <c r="C277" s="44">
        <v>52</v>
      </c>
      <c r="D277" s="44">
        <v>112</v>
      </c>
      <c r="E277" s="44">
        <v>1636</v>
      </c>
      <c r="F277" s="50">
        <v>3.4745370370370371E-2</v>
      </c>
      <c r="G277" s="43" t="s">
        <v>436</v>
      </c>
      <c r="H277" s="43" t="s">
        <v>553</v>
      </c>
      <c r="I277" s="44" t="s">
        <v>414</v>
      </c>
      <c r="J277" s="44" t="s">
        <v>37</v>
      </c>
      <c r="K277" s="44">
        <v>2</v>
      </c>
      <c r="L277" s="44" t="s">
        <v>36</v>
      </c>
      <c r="M277" s="6"/>
      <c r="N277" s="6">
        <f>$B277</f>
        <v>169</v>
      </c>
      <c r="O277" s="6"/>
      <c r="P277" s="6"/>
      <c r="Q277" s="6"/>
      <c r="R277" s="6"/>
      <c r="T277" s="6"/>
      <c r="U277" s="6">
        <f>$D277</f>
        <v>112</v>
      </c>
      <c r="V277" s="6"/>
      <c r="W277" s="6"/>
      <c r="X277" s="6"/>
      <c r="Y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</row>
    <row r="278" spans="1:47" ht="15" customHeight="1" x14ac:dyDescent="0.3">
      <c r="A278" s="44">
        <v>365</v>
      </c>
      <c r="B278" s="44">
        <v>170</v>
      </c>
      <c r="C278" s="44">
        <v>22</v>
      </c>
      <c r="D278" s="44">
        <v>113</v>
      </c>
      <c r="E278" s="44">
        <v>744</v>
      </c>
      <c r="F278" s="50">
        <v>3.4780092592592592E-2</v>
      </c>
      <c r="G278" s="43" t="s">
        <v>456</v>
      </c>
      <c r="H278" s="43" t="s">
        <v>235</v>
      </c>
      <c r="I278" s="44" t="s">
        <v>442</v>
      </c>
      <c r="J278" s="44" t="s">
        <v>40</v>
      </c>
      <c r="K278" s="44">
        <v>2</v>
      </c>
      <c r="L278" s="44" t="s">
        <v>36</v>
      </c>
      <c r="M278" s="6"/>
      <c r="N278" s="6"/>
      <c r="O278" s="6">
        <f>$B278</f>
        <v>170</v>
      </c>
      <c r="P278" s="6"/>
      <c r="Q278" s="6"/>
      <c r="R278" s="6"/>
      <c r="T278" s="6"/>
      <c r="U278" s="6"/>
      <c r="V278" s="6">
        <f>$D278</f>
        <v>113</v>
      </c>
      <c r="W278" s="6"/>
      <c r="X278" s="6"/>
      <c r="Y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</row>
    <row r="279" spans="1:47" ht="15" customHeight="1" x14ac:dyDescent="0.3">
      <c r="A279" s="44">
        <v>366</v>
      </c>
      <c r="B279" s="44">
        <v>105</v>
      </c>
      <c r="C279" s="44"/>
      <c r="D279" s="44"/>
      <c r="E279" s="44">
        <v>1942</v>
      </c>
      <c r="F279" s="50">
        <v>3.4803240740740739E-2</v>
      </c>
      <c r="G279" s="43" t="s">
        <v>384</v>
      </c>
      <c r="H279" s="43" t="s">
        <v>821</v>
      </c>
      <c r="I279" s="44" t="s">
        <v>74</v>
      </c>
      <c r="J279" s="44" t="s">
        <v>22</v>
      </c>
      <c r="K279" s="44">
        <v>3</v>
      </c>
      <c r="L279" s="44" t="s">
        <v>36</v>
      </c>
      <c r="M279" s="6"/>
      <c r="N279" s="6"/>
      <c r="O279" s="6"/>
      <c r="P279" s="6"/>
      <c r="Q279" s="6"/>
      <c r="R279" s="6"/>
      <c r="T279" s="6"/>
      <c r="U279" s="6"/>
      <c r="V279" s="6"/>
      <c r="W279" s="6"/>
      <c r="X279" s="6"/>
      <c r="Y279" s="6"/>
      <c r="AA279" s="6"/>
      <c r="AB279" s="6"/>
      <c r="AC279" s="6"/>
      <c r="AD279" s="6"/>
      <c r="AE279" s="6"/>
      <c r="AF279" s="6"/>
      <c r="AG279" s="6"/>
      <c r="AH279" s="6"/>
      <c r="AI279" s="6">
        <f>$B279</f>
        <v>105</v>
      </c>
      <c r="AJ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</row>
    <row r="280" spans="1:47" ht="15" customHeight="1" x14ac:dyDescent="0.3">
      <c r="A280" s="44">
        <v>369</v>
      </c>
      <c r="B280" s="44">
        <v>106</v>
      </c>
      <c r="C280" s="44"/>
      <c r="D280" s="44"/>
      <c r="E280" s="44">
        <v>1880</v>
      </c>
      <c r="F280" s="50">
        <v>3.4884259259259261E-2</v>
      </c>
      <c r="G280" s="43" t="s">
        <v>494</v>
      </c>
      <c r="H280" s="43" t="s">
        <v>822</v>
      </c>
      <c r="I280" s="44" t="s">
        <v>74</v>
      </c>
      <c r="J280" s="44" t="s">
        <v>18</v>
      </c>
      <c r="K280" s="44">
        <v>3</v>
      </c>
      <c r="L280" s="44" t="s">
        <v>36</v>
      </c>
      <c r="M280" s="6"/>
      <c r="N280" s="6"/>
      <c r="O280" s="6"/>
      <c r="P280" s="6"/>
      <c r="Q280" s="6"/>
      <c r="R280" s="6"/>
      <c r="T280" s="6"/>
      <c r="U280" s="6"/>
      <c r="V280" s="6"/>
      <c r="W280" s="6"/>
      <c r="X280" s="6"/>
      <c r="Y280" s="6"/>
      <c r="AA280" s="6">
        <f>$B280</f>
        <v>106</v>
      </c>
      <c r="AB280" s="6"/>
      <c r="AC280" s="6"/>
      <c r="AD280" s="6"/>
      <c r="AE280" s="6"/>
      <c r="AF280" s="6"/>
      <c r="AG280" s="6"/>
      <c r="AH280" s="6"/>
      <c r="AI280" s="6"/>
      <c r="AJ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</row>
    <row r="281" spans="1:47" ht="15" customHeight="1" x14ac:dyDescent="0.3">
      <c r="A281" s="44">
        <v>371</v>
      </c>
      <c r="B281" s="44">
        <v>171</v>
      </c>
      <c r="C281" s="44">
        <v>38</v>
      </c>
      <c r="D281" s="44">
        <v>114</v>
      </c>
      <c r="E281" s="44">
        <v>858</v>
      </c>
      <c r="F281" s="50">
        <v>3.4895833333333334E-2</v>
      </c>
      <c r="G281" s="43" t="s">
        <v>490</v>
      </c>
      <c r="H281" s="43" t="s">
        <v>258</v>
      </c>
      <c r="I281" s="44" t="s">
        <v>417</v>
      </c>
      <c r="J281" s="44" t="s">
        <v>39</v>
      </c>
      <c r="K281" s="44">
        <v>2</v>
      </c>
      <c r="L281" s="44" t="s">
        <v>36</v>
      </c>
      <c r="M281" s="6"/>
      <c r="N281" s="6"/>
      <c r="O281" s="6"/>
      <c r="P281" s="6"/>
      <c r="Q281" s="6"/>
      <c r="R281" s="6">
        <f>$B281</f>
        <v>171</v>
      </c>
      <c r="T281" s="6"/>
      <c r="U281" s="6"/>
      <c r="V281" s="6"/>
      <c r="W281" s="6"/>
      <c r="X281" s="6"/>
      <c r="Y281" s="6">
        <f>$D281</f>
        <v>114</v>
      </c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</row>
    <row r="282" spans="1:47" ht="15" customHeight="1" x14ac:dyDescent="0.3">
      <c r="A282" s="44">
        <v>377</v>
      </c>
      <c r="B282" s="44">
        <v>107</v>
      </c>
      <c r="C282" s="44">
        <v>31</v>
      </c>
      <c r="D282" s="44">
        <v>71</v>
      </c>
      <c r="E282" s="44">
        <v>1248</v>
      </c>
      <c r="F282" s="50">
        <v>3.5162037037037033E-2</v>
      </c>
      <c r="G282" s="43" t="s">
        <v>436</v>
      </c>
      <c r="H282" s="43" t="s">
        <v>902</v>
      </c>
      <c r="I282" s="44" t="s">
        <v>414</v>
      </c>
      <c r="J282" s="44" t="s">
        <v>20</v>
      </c>
      <c r="K282" s="44">
        <v>3</v>
      </c>
      <c r="L282" s="44" t="s">
        <v>36</v>
      </c>
      <c r="M282" s="6"/>
      <c r="N282" s="6"/>
      <c r="O282" s="6"/>
      <c r="P282" s="6"/>
      <c r="Q282" s="6"/>
      <c r="R282" s="6"/>
      <c r="T282" s="6"/>
      <c r="U282" s="6"/>
      <c r="V282" s="6"/>
      <c r="W282" s="6"/>
      <c r="X282" s="6"/>
      <c r="Y282" s="6"/>
      <c r="AA282" s="6"/>
      <c r="AB282" s="6">
        <f>$B282</f>
        <v>107</v>
      </c>
      <c r="AC282" s="6"/>
      <c r="AD282" s="6"/>
      <c r="AE282" s="6"/>
      <c r="AF282" s="6"/>
      <c r="AG282" s="6"/>
      <c r="AH282" s="6"/>
      <c r="AI282" s="6"/>
      <c r="AJ282" s="6"/>
      <c r="AL282" s="6"/>
      <c r="AM282" s="6">
        <f>$D282</f>
        <v>71</v>
      </c>
      <c r="AN282" s="6"/>
      <c r="AO282" s="6"/>
      <c r="AP282" s="6"/>
      <c r="AQ282" s="6"/>
      <c r="AR282" s="6"/>
      <c r="AS282" s="6"/>
      <c r="AT282" s="6"/>
      <c r="AU282" s="6"/>
    </row>
    <row r="283" spans="1:47" ht="15" customHeight="1" x14ac:dyDescent="0.3">
      <c r="A283" s="44">
        <v>378</v>
      </c>
      <c r="B283" s="44">
        <v>108</v>
      </c>
      <c r="C283" s="44"/>
      <c r="D283" s="44"/>
      <c r="E283" s="44">
        <v>1795</v>
      </c>
      <c r="F283" s="50">
        <v>3.5173611111111107E-2</v>
      </c>
      <c r="G283" s="43" t="s">
        <v>823</v>
      </c>
      <c r="H283" s="43" t="s">
        <v>824</v>
      </c>
      <c r="I283" s="44" t="s">
        <v>74</v>
      </c>
      <c r="J283" s="44" t="s">
        <v>27</v>
      </c>
      <c r="K283" s="44">
        <v>3</v>
      </c>
      <c r="L283" s="44" t="s">
        <v>36</v>
      </c>
      <c r="M283" s="6"/>
      <c r="N283" s="6"/>
      <c r="O283" s="6"/>
      <c r="P283" s="6"/>
      <c r="Q283" s="6"/>
      <c r="R283" s="6"/>
      <c r="T283" s="6"/>
      <c r="U283" s="6"/>
      <c r="V283" s="6"/>
      <c r="W283" s="6"/>
      <c r="X283" s="6"/>
      <c r="Y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>
        <f>$B283</f>
        <v>108</v>
      </c>
      <c r="AL283" s="6"/>
      <c r="AM283" s="6"/>
      <c r="AN283" s="6"/>
      <c r="AO283" s="6"/>
      <c r="AP283" s="6"/>
      <c r="AQ283" s="6"/>
      <c r="AR283" s="6"/>
      <c r="AS283" s="6"/>
      <c r="AT283" s="6"/>
      <c r="AU283" s="6"/>
    </row>
    <row r="284" spans="1:47" ht="15" customHeight="1" x14ac:dyDescent="0.3">
      <c r="A284" s="44">
        <v>380</v>
      </c>
      <c r="B284" s="44">
        <v>109</v>
      </c>
      <c r="C284" s="44">
        <v>11</v>
      </c>
      <c r="D284" s="44">
        <v>72</v>
      </c>
      <c r="E284" s="44">
        <v>1714</v>
      </c>
      <c r="F284" s="50">
        <v>3.5185185185185187E-2</v>
      </c>
      <c r="G284" s="43" t="s">
        <v>903</v>
      </c>
      <c r="H284" s="43" t="s">
        <v>904</v>
      </c>
      <c r="I284" s="44" t="s">
        <v>442</v>
      </c>
      <c r="J284" s="44" t="s">
        <v>21</v>
      </c>
      <c r="K284" s="44">
        <v>3</v>
      </c>
      <c r="L284" s="44" t="s">
        <v>36</v>
      </c>
      <c r="M284" s="6"/>
      <c r="N284" s="6"/>
      <c r="O284" s="6"/>
      <c r="P284" s="6"/>
      <c r="Q284" s="6"/>
      <c r="R284" s="6"/>
      <c r="T284" s="6"/>
      <c r="U284" s="6"/>
      <c r="V284" s="6"/>
      <c r="W284" s="6"/>
      <c r="X284" s="6"/>
      <c r="Y284" s="6"/>
      <c r="AA284" s="6"/>
      <c r="AB284" s="6"/>
      <c r="AC284" s="6"/>
      <c r="AD284" s="6">
        <f>$B284</f>
        <v>109</v>
      </c>
      <c r="AE284" s="6"/>
      <c r="AF284" s="6"/>
      <c r="AG284" s="6"/>
      <c r="AH284" s="6"/>
      <c r="AI284" s="6"/>
      <c r="AJ284" s="6"/>
      <c r="AL284" s="6"/>
      <c r="AM284" s="6"/>
      <c r="AN284" s="6"/>
      <c r="AO284" s="6">
        <f>$D284</f>
        <v>72</v>
      </c>
      <c r="AP284" s="6"/>
      <c r="AQ284" s="6"/>
      <c r="AR284" s="6"/>
      <c r="AS284" s="6"/>
      <c r="AT284" s="6"/>
      <c r="AU284" s="6"/>
    </row>
    <row r="285" spans="1:47" ht="15" customHeight="1" x14ac:dyDescent="0.3">
      <c r="A285" s="44">
        <v>381</v>
      </c>
      <c r="B285" s="44">
        <v>110</v>
      </c>
      <c r="C285" s="44">
        <v>32</v>
      </c>
      <c r="D285" s="44">
        <v>73</v>
      </c>
      <c r="E285" s="44">
        <v>1460</v>
      </c>
      <c r="F285" s="50">
        <v>3.5219907407407408E-2</v>
      </c>
      <c r="G285" s="43" t="s">
        <v>905</v>
      </c>
      <c r="H285" s="43" t="s">
        <v>906</v>
      </c>
      <c r="I285" s="44" t="s">
        <v>414</v>
      </c>
      <c r="J285" s="44" t="s">
        <v>34</v>
      </c>
      <c r="K285" s="44">
        <v>3</v>
      </c>
      <c r="L285" s="44" t="s">
        <v>36</v>
      </c>
      <c r="M285" s="6"/>
      <c r="N285" s="6"/>
      <c r="O285" s="6"/>
      <c r="P285" s="6"/>
      <c r="Q285" s="6"/>
      <c r="R285" s="6"/>
      <c r="T285" s="6"/>
      <c r="U285" s="6"/>
      <c r="V285" s="6"/>
      <c r="W285" s="6"/>
      <c r="X285" s="6"/>
      <c r="Y285" s="6"/>
      <c r="AA285" s="6"/>
      <c r="AB285" s="6"/>
      <c r="AC285" s="6"/>
      <c r="AD285" s="6"/>
      <c r="AE285" s="6"/>
      <c r="AF285" s="6"/>
      <c r="AG285" s="6"/>
      <c r="AH285" s="6">
        <f>$B285</f>
        <v>110</v>
      </c>
      <c r="AI285" s="6"/>
      <c r="AJ285" s="6"/>
      <c r="AL285" s="6"/>
      <c r="AM285" s="6"/>
      <c r="AN285" s="6"/>
      <c r="AO285" s="6"/>
      <c r="AP285" s="6"/>
      <c r="AQ285" s="6"/>
      <c r="AR285" s="6"/>
      <c r="AS285" s="6">
        <f>$D285</f>
        <v>73</v>
      </c>
      <c r="AT285" s="6"/>
      <c r="AU285" s="6"/>
    </row>
    <row r="286" spans="1:47" ht="15" customHeight="1" x14ac:dyDescent="0.3">
      <c r="A286" s="44">
        <v>389</v>
      </c>
      <c r="B286" s="44">
        <v>111</v>
      </c>
      <c r="C286" s="44">
        <v>31</v>
      </c>
      <c r="D286" s="44">
        <v>74</v>
      </c>
      <c r="E286" s="44">
        <v>1239</v>
      </c>
      <c r="F286" s="50">
        <v>3.546296296296296E-2</v>
      </c>
      <c r="G286" s="43" t="s">
        <v>580</v>
      </c>
      <c r="H286" s="43" t="s">
        <v>557</v>
      </c>
      <c r="I286" s="44" t="s">
        <v>417</v>
      </c>
      <c r="J286" s="44" t="s">
        <v>20</v>
      </c>
      <c r="K286" s="44">
        <v>3</v>
      </c>
      <c r="L286" s="44" t="s">
        <v>36</v>
      </c>
      <c r="M286" s="6"/>
      <c r="N286" s="6"/>
      <c r="O286" s="6"/>
      <c r="P286" s="6"/>
      <c r="Q286" s="6"/>
      <c r="R286" s="6"/>
      <c r="T286" s="6"/>
      <c r="U286" s="6"/>
      <c r="V286" s="6"/>
      <c r="W286" s="6"/>
      <c r="X286" s="6"/>
      <c r="Y286" s="6"/>
      <c r="AA286" s="6"/>
      <c r="AB286" s="6">
        <f>$B286</f>
        <v>111</v>
      </c>
      <c r="AC286" s="6"/>
      <c r="AD286" s="6"/>
      <c r="AE286" s="6"/>
      <c r="AF286" s="6"/>
      <c r="AG286" s="6"/>
      <c r="AH286" s="6"/>
      <c r="AI286" s="6"/>
      <c r="AJ286" s="6"/>
      <c r="AL286" s="6"/>
      <c r="AM286" s="6">
        <f>$D286</f>
        <v>74</v>
      </c>
      <c r="AN286" s="6"/>
      <c r="AO286" s="6"/>
      <c r="AP286" s="6"/>
      <c r="AQ286" s="6"/>
      <c r="AR286" s="6"/>
      <c r="AS286" s="6"/>
      <c r="AT286" s="6"/>
      <c r="AU286" s="6"/>
    </row>
    <row r="287" spans="1:47" ht="15" customHeight="1" x14ac:dyDescent="0.3">
      <c r="A287" s="44">
        <v>392</v>
      </c>
      <c r="B287" s="44">
        <v>172</v>
      </c>
      <c r="C287" s="44">
        <v>53</v>
      </c>
      <c r="D287" s="44">
        <v>115</v>
      </c>
      <c r="E287" s="44">
        <v>1382</v>
      </c>
      <c r="F287" s="50">
        <v>3.5509259259259261E-2</v>
      </c>
      <c r="G287" s="43" t="s">
        <v>554</v>
      </c>
      <c r="H287" s="43" t="s">
        <v>555</v>
      </c>
      <c r="I287" s="44" t="s">
        <v>414</v>
      </c>
      <c r="J287" s="44" t="s">
        <v>30</v>
      </c>
      <c r="K287" s="44">
        <v>2</v>
      </c>
      <c r="L287" s="44" t="s">
        <v>36</v>
      </c>
      <c r="M287" s="6">
        <f>$B287</f>
        <v>172</v>
      </c>
      <c r="N287" s="6"/>
      <c r="O287" s="6"/>
      <c r="P287" s="6"/>
      <c r="Q287" s="6"/>
      <c r="R287" s="6"/>
      <c r="T287" s="6">
        <f>$D287</f>
        <v>115</v>
      </c>
      <c r="U287" s="6"/>
      <c r="V287" s="6"/>
      <c r="W287" s="6"/>
      <c r="X287" s="6"/>
      <c r="Y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</row>
    <row r="288" spans="1:47" ht="15" customHeight="1" x14ac:dyDescent="0.3">
      <c r="A288" s="44">
        <v>393</v>
      </c>
      <c r="B288" s="44">
        <v>112</v>
      </c>
      <c r="C288" s="44"/>
      <c r="D288" s="44"/>
      <c r="E288" s="44">
        <v>1906</v>
      </c>
      <c r="F288" s="50">
        <v>3.5532407407407408E-2</v>
      </c>
      <c r="G288" s="43" t="s">
        <v>346</v>
      </c>
      <c r="H288" s="43" t="s">
        <v>825</v>
      </c>
      <c r="I288" s="44" t="s">
        <v>74</v>
      </c>
      <c r="J288" s="44" t="s">
        <v>22</v>
      </c>
      <c r="K288" s="44">
        <v>3</v>
      </c>
      <c r="L288" s="44" t="s">
        <v>36</v>
      </c>
      <c r="M288" s="6"/>
      <c r="N288" s="6"/>
      <c r="O288" s="6"/>
      <c r="P288" s="6"/>
      <c r="Q288" s="6"/>
      <c r="R288" s="6"/>
      <c r="T288" s="6"/>
      <c r="U288" s="6"/>
      <c r="V288" s="6"/>
      <c r="W288" s="6"/>
      <c r="X288" s="6"/>
      <c r="Y288" s="6"/>
      <c r="AA288" s="6"/>
      <c r="AB288" s="6"/>
      <c r="AC288" s="6"/>
      <c r="AD288" s="6"/>
      <c r="AE288" s="6"/>
      <c r="AF288" s="6"/>
      <c r="AG288" s="6"/>
      <c r="AH288" s="6"/>
      <c r="AI288" s="6">
        <f>$B288</f>
        <v>112</v>
      </c>
      <c r="AJ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</row>
    <row r="289" spans="1:47" ht="15" customHeight="1" x14ac:dyDescent="0.3">
      <c r="A289" s="44">
        <v>394</v>
      </c>
      <c r="B289" s="44">
        <v>113</v>
      </c>
      <c r="C289" s="44"/>
      <c r="D289" s="44"/>
      <c r="E289" s="44">
        <v>1917</v>
      </c>
      <c r="F289" s="50">
        <v>3.5543981481481482E-2</v>
      </c>
      <c r="G289" s="43" t="s">
        <v>826</v>
      </c>
      <c r="H289" s="43" t="s">
        <v>567</v>
      </c>
      <c r="I289" s="44" t="s">
        <v>74</v>
      </c>
      <c r="J289" s="44" t="s">
        <v>22</v>
      </c>
      <c r="K289" s="44">
        <v>3</v>
      </c>
      <c r="L289" s="44" t="s">
        <v>36</v>
      </c>
      <c r="M289" s="6"/>
      <c r="N289" s="6"/>
      <c r="O289" s="6"/>
      <c r="P289" s="6"/>
      <c r="Q289" s="6"/>
      <c r="R289" s="6"/>
      <c r="T289" s="6"/>
      <c r="U289" s="6"/>
      <c r="V289" s="6"/>
      <c r="W289" s="6"/>
      <c r="X289" s="6"/>
      <c r="Y289" s="6"/>
      <c r="AA289" s="6"/>
      <c r="AB289" s="6"/>
      <c r="AC289" s="6"/>
      <c r="AD289" s="6"/>
      <c r="AE289" s="6"/>
      <c r="AF289" s="6"/>
      <c r="AG289" s="6"/>
      <c r="AH289" s="6"/>
      <c r="AI289" s="6">
        <f>$B289</f>
        <v>113</v>
      </c>
      <c r="AJ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</row>
    <row r="290" spans="1:47" ht="15" customHeight="1" x14ac:dyDescent="0.3">
      <c r="A290" s="44">
        <v>397</v>
      </c>
      <c r="B290" s="44">
        <v>173</v>
      </c>
      <c r="C290" s="44">
        <v>23</v>
      </c>
      <c r="D290" s="44">
        <v>116</v>
      </c>
      <c r="E290" s="44">
        <v>1648</v>
      </c>
      <c r="F290" s="50">
        <v>3.560185185185185E-2</v>
      </c>
      <c r="G290" s="43" t="s">
        <v>494</v>
      </c>
      <c r="H290" s="43" t="s">
        <v>556</v>
      </c>
      <c r="I290" s="44" t="s">
        <v>442</v>
      </c>
      <c r="J290" s="44" t="s">
        <v>37</v>
      </c>
      <c r="K290" s="44">
        <v>2</v>
      </c>
      <c r="L290" s="44" t="s">
        <v>36</v>
      </c>
      <c r="M290" s="6"/>
      <c r="N290" s="6">
        <f>$B290</f>
        <v>173</v>
      </c>
      <c r="O290" s="6"/>
      <c r="P290" s="6"/>
      <c r="Q290" s="6"/>
      <c r="R290" s="6"/>
      <c r="T290" s="6"/>
      <c r="U290" s="6">
        <f>$D290</f>
        <v>116</v>
      </c>
      <c r="V290" s="6"/>
      <c r="W290" s="6"/>
      <c r="X290" s="6"/>
      <c r="Y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</row>
    <row r="291" spans="1:47" ht="15" customHeight="1" x14ac:dyDescent="0.3">
      <c r="A291" s="44">
        <v>399</v>
      </c>
      <c r="B291" s="44">
        <v>114</v>
      </c>
      <c r="C291" s="44"/>
      <c r="D291" s="44"/>
      <c r="E291" s="44">
        <v>1769</v>
      </c>
      <c r="F291" s="50">
        <v>3.5717592592592592E-2</v>
      </c>
      <c r="G291" s="43" t="s">
        <v>396</v>
      </c>
      <c r="H291" s="43" t="s">
        <v>626</v>
      </c>
      <c r="I291" s="44" t="s">
        <v>74</v>
      </c>
      <c r="J291" s="44" t="s">
        <v>27</v>
      </c>
      <c r="K291" s="44">
        <v>3</v>
      </c>
      <c r="L291" s="44" t="s">
        <v>36</v>
      </c>
      <c r="M291" s="6"/>
      <c r="N291" s="6"/>
      <c r="O291" s="6"/>
      <c r="P291" s="6"/>
      <c r="Q291" s="6"/>
      <c r="R291" s="6"/>
      <c r="T291" s="6"/>
      <c r="U291" s="6"/>
      <c r="V291" s="6"/>
      <c r="W291" s="6"/>
      <c r="X291" s="6"/>
      <c r="Y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>
        <f>$B291</f>
        <v>114</v>
      </c>
      <c r="AL291" s="6"/>
      <c r="AM291" s="6"/>
      <c r="AN291" s="6"/>
      <c r="AO291" s="6"/>
      <c r="AP291" s="6"/>
      <c r="AQ291" s="6"/>
      <c r="AR291" s="6"/>
      <c r="AS291" s="6"/>
      <c r="AT291" s="6"/>
      <c r="AU291" s="6"/>
    </row>
    <row r="292" spans="1:47" ht="15" customHeight="1" x14ac:dyDescent="0.3">
      <c r="A292" s="44">
        <v>400</v>
      </c>
      <c r="B292" s="44">
        <v>174</v>
      </c>
      <c r="C292" s="44">
        <v>54</v>
      </c>
      <c r="D292" s="44">
        <v>117</v>
      </c>
      <c r="E292" s="44">
        <v>1553</v>
      </c>
      <c r="F292" s="50">
        <v>3.574074074074074E-2</v>
      </c>
      <c r="G292" s="43" t="s">
        <v>557</v>
      </c>
      <c r="H292" s="43" t="s">
        <v>558</v>
      </c>
      <c r="I292" s="44" t="s">
        <v>414</v>
      </c>
      <c r="J292" s="44" t="s">
        <v>23</v>
      </c>
      <c r="K292" s="44">
        <v>2</v>
      </c>
      <c r="L292" s="44" t="s">
        <v>36</v>
      </c>
      <c r="M292" s="6"/>
      <c r="N292" s="6"/>
      <c r="O292" s="6"/>
      <c r="P292" s="6">
        <f>$B292</f>
        <v>174</v>
      </c>
      <c r="Q292" s="6"/>
      <c r="R292" s="6"/>
      <c r="T292" s="6"/>
      <c r="U292" s="6"/>
      <c r="V292" s="6"/>
      <c r="W292" s="6">
        <f>$D292</f>
        <v>117</v>
      </c>
      <c r="X292" s="6"/>
      <c r="Y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</row>
    <row r="293" spans="1:47" ht="15" customHeight="1" x14ac:dyDescent="0.3">
      <c r="A293" s="44">
        <v>402</v>
      </c>
      <c r="B293" s="44">
        <v>115</v>
      </c>
      <c r="C293" s="44">
        <v>33</v>
      </c>
      <c r="D293" s="44">
        <v>75</v>
      </c>
      <c r="E293" s="44">
        <v>1250</v>
      </c>
      <c r="F293" s="50">
        <v>3.5787037037037034E-2</v>
      </c>
      <c r="G293" s="43" t="s">
        <v>907</v>
      </c>
      <c r="H293" s="43" t="s">
        <v>908</v>
      </c>
      <c r="I293" s="44" t="s">
        <v>414</v>
      </c>
      <c r="J293" s="44" t="s">
        <v>20</v>
      </c>
      <c r="K293" s="44">
        <v>3</v>
      </c>
      <c r="L293" s="44" t="s">
        <v>36</v>
      </c>
      <c r="M293" s="6"/>
      <c r="N293" s="6"/>
      <c r="O293" s="6"/>
      <c r="P293" s="6"/>
      <c r="Q293" s="6"/>
      <c r="R293" s="6"/>
      <c r="T293" s="6"/>
      <c r="U293" s="6"/>
      <c r="V293" s="6"/>
      <c r="W293" s="6"/>
      <c r="X293" s="6"/>
      <c r="Y293" s="6"/>
      <c r="AA293" s="6"/>
      <c r="AB293" s="6">
        <f>$B293</f>
        <v>115</v>
      </c>
      <c r="AC293" s="6"/>
      <c r="AD293" s="6"/>
      <c r="AE293" s="6"/>
      <c r="AF293" s="6"/>
      <c r="AG293" s="6"/>
      <c r="AH293" s="6"/>
      <c r="AI293" s="6"/>
      <c r="AJ293" s="6"/>
      <c r="AL293" s="6"/>
      <c r="AM293" s="6">
        <f>$D293</f>
        <v>75</v>
      </c>
      <c r="AN293" s="6"/>
      <c r="AO293" s="6"/>
      <c r="AP293" s="6"/>
      <c r="AQ293" s="6"/>
      <c r="AR293" s="6"/>
      <c r="AS293" s="6"/>
      <c r="AT293" s="6"/>
      <c r="AU293" s="6"/>
    </row>
    <row r="294" spans="1:47" ht="15" customHeight="1" x14ac:dyDescent="0.3">
      <c r="A294" s="44">
        <v>403</v>
      </c>
      <c r="B294" s="44">
        <v>116</v>
      </c>
      <c r="C294" s="44">
        <v>32</v>
      </c>
      <c r="D294" s="44">
        <v>76</v>
      </c>
      <c r="E294" s="44">
        <v>1441</v>
      </c>
      <c r="F294" s="50">
        <v>3.5856481481481482E-2</v>
      </c>
      <c r="G294" s="43" t="s">
        <v>859</v>
      </c>
      <c r="H294" s="43" t="s">
        <v>754</v>
      </c>
      <c r="I294" s="44" t="s">
        <v>417</v>
      </c>
      <c r="J294" s="44" t="s">
        <v>34</v>
      </c>
      <c r="K294" s="44">
        <v>3</v>
      </c>
      <c r="L294" s="44" t="s">
        <v>36</v>
      </c>
      <c r="M294" s="6"/>
      <c r="N294" s="6"/>
      <c r="O294" s="6"/>
      <c r="P294" s="6"/>
      <c r="Q294" s="6"/>
      <c r="R294" s="6"/>
      <c r="T294" s="6"/>
      <c r="U294" s="6"/>
      <c r="V294" s="6"/>
      <c r="W294" s="6"/>
      <c r="X294" s="6"/>
      <c r="Y294" s="6"/>
      <c r="AA294" s="6"/>
      <c r="AB294" s="6"/>
      <c r="AC294" s="6"/>
      <c r="AD294" s="6"/>
      <c r="AE294" s="6"/>
      <c r="AF294" s="6"/>
      <c r="AG294" s="6"/>
      <c r="AH294" s="6">
        <f>$B294</f>
        <v>116</v>
      </c>
      <c r="AI294" s="6"/>
      <c r="AJ294" s="6"/>
      <c r="AL294" s="6"/>
      <c r="AM294" s="6"/>
      <c r="AN294" s="6"/>
      <c r="AO294" s="6"/>
      <c r="AP294" s="6"/>
      <c r="AQ294" s="6"/>
      <c r="AR294" s="6"/>
      <c r="AS294" s="6">
        <f>$D294</f>
        <v>76</v>
      </c>
      <c r="AT294" s="6"/>
      <c r="AU294" s="6"/>
    </row>
    <row r="295" spans="1:47" ht="15" customHeight="1" x14ac:dyDescent="0.3">
      <c r="A295" s="44">
        <v>404</v>
      </c>
      <c r="B295" s="44">
        <v>117</v>
      </c>
      <c r="C295" s="44">
        <v>33</v>
      </c>
      <c r="D295" s="44">
        <v>77</v>
      </c>
      <c r="E295" s="44">
        <v>1718</v>
      </c>
      <c r="F295" s="50">
        <v>3.5868055555555549E-2</v>
      </c>
      <c r="G295" s="43" t="s">
        <v>488</v>
      </c>
      <c r="H295" s="43" t="s">
        <v>909</v>
      </c>
      <c r="I295" s="44" t="s">
        <v>417</v>
      </c>
      <c r="J295" s="44" t="s">
        <v>21</v>
      </c>
      <c r="K295" s="44">
        <v>3</v>
      </c>
      <c r="L295" s="44" t="s">
        <v>36</v>
      </c>
      <c r="M295" s="6"/>
      <c r="N295" s="6"/>
      <c r="O295" s="6"/>
      <c r="P295" s="6"/>
      <c r="Q295" s="6"/>
      <c r="R295" s="6"/>
      <c r="T295" s="6"/>
      <c r="U295" s="6"/>
      <c r="V295" s="6"/>
      <c r="W295" s="6"/>
      <c r="X295" s="6"/>
      <c r="Y295" s="6"/>
      <c r="AA295" s="6"/>
      <c r="AB295" s="6"/>
      <c r="AC295" s="6"/>
      <c r="AD295" s="6">
        <f>$B295</f>
        <v>117</v>
      </c>
      <c r="AE295" s="6"/>
      <c r="AF295" s="6"/>
      <c r="AG295" s="6"/>
      <c r="AH295" s="6"/>
      <c r="AI295" s="6"/>
      <c r="AJ295" s="6"/>
      <c r="AL295" s="6"/>
      <c r="AM295" s="6"/>
      <c r="AN295" s="6"/>
      <c r="AO295" s="6">
        <f>$D295</f>
        <v>77</v>
      </c>
      <c r="AP295" s="6"/>
      <c r="AQ295" s="6"/>
      <c r="AR295" s="6"/>
      <c r="AS295" s="6"/>
      <c r="AT295" s="6"/>
      <c r="AU295" s="6"/>
    </row>
    <row r="296" spans="1:47" ht="15" customHeight="1" x14ac:dyDescent="0.3">
      <c r="A296" s="44">
        <v>408</v>
      </c>
      <c r="B296" s="44">
        <v>175</v>
      </c>
      <c r="C296" s="44"/>
      <c r="D296" s="44"/>
      <c r="E296" s="44">
        <v>746</v>
      </c>
      <c r="F296" s="50">
        <v>3.591435185185185E-2</v>
      </c>
      <c r="G296" s="43" t="s">
        <v>331</v>
      </c>
      <c r="H296" s="43" t="s">
        <v>407</v>
      </c>
      <c r="I296" s="44" t="s">
        <v>74</v>
      </c>
      <c r="J296" s="44" t="s">
        <v>40</v>
      </c>
      <c r="K296" s="44">
        <v>2</v>
      </c>
      <c r="L296" s="44" t="s">
        <v>36</v>
      </c>
      <c r="M296" s="6"/>
      <c r="N296" s="6"/>
      <c r="O296" s="6">
        <f>$B296</f>
        <v>175</v>
      </c>
      <c r="P296" s="6"/>
      <c r="Q296" s="6"/>
      <c r="R296" s="6"/>
      <c r="T296" s="6"/>
      <c r="U296" s="6"/>
      <c r="V296" s="6"/>
      <c r="W296" s="6"/>
      <c r="X296" s="6"/>
      <c r="Y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</row>
    <row r="297" spans="1:47" ht="15" customHeight="1" x14ac:dyDescent="0.3">
      <c r="A297" s="44">
        <v>409</v>
      </c>
      <c r="B297" s="44">
        <v>176</v>
      </c>
      <c r="C297" s="44">
        <v>39</v>
      </c>
      <c r="D297" s="44">
        <v>118</v>
      </c>
      <c r="E297" s="44">
        <v>879</v>
      </c>
      <c r="F297" s="50">
        <v>3.5937499999999997E-2</v>
      </c>
      <c r="G297" s="43" t="s">
        <v>436</v>
      </c>
      <c r="H297" s="43" t="s">
        <v>263</v>
      </c>
      <c r="I297" s="44" t="s">
        <v>417</v>
      </c>
      <c r="J297" s="44" t="s">
        <v>39</v>
      </c>
      <c r="K297" s="44">
        <v>2</v>
      </c>
      <c r="L297" s="44" t="s">
        <v>36</v>
      </c>
      <c r="M297" s="6"/>
      <c r="N297" s="6"/>
      <c r="O297" s="6"/>
      <c r="P297" s="6"/>
      <c r="Q297" s="6"/>
      <c r="R297" s="6">
        <f>$B297</f>
        <v>176</v>
      </c>
      <c r="T297" s="6"/>
      <c r="U297" s="6"/>
      <c r="V297" s="6"/>
      <c r="W297" s="6"/>
      <c r="X297" s="6"/>
      <c r="Y297" s="6">
        <f>$D297</f>
        <v>118</v>
      </c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</row>
    <row r="298" spans="1:47" ht="15" customHeight="1" x14ac:dyDescent="0.3">
      <c r="A298" s="44">
        <v>411</v>
      </c>
      <c r="B298" s="44">
        <v>118</v>
      </c>
      <c r="C298" s="44">
        <v>12</v>
      </c>
      <c r="D298" s="44">
        <v>78</v>
      </c>
      <c r="E298" s="44">
        <v>1772</v>
      </c>
      <c r="F298" s="50">
        <v>3.5949074074074078E-2</v>
      </c>
      <c r="G298" s="43" t="s">
        <v>910</v>
      </c>
      <c r="H298" s="43" t="s">
        <v>911</v>
      </c>
      <c r="I298" s="44" t="s">
        <v>442</v>
      </c>
      <c r="J298" s="44" t="s">
        <v>27</v>
      </c>
      <c r="K298" s="44">
        <v>3</v>
      </c>
      <c r="L298" s="44" t="s">
        <v>36</v>
      </c>
      <c r="M298" s="6"/>
      <c r="N298" s="6"/>
      <c r="O298" s="6"/>
      <c r="P298" s="6"/>
      <c r="Q298" s="6"/>
      <c r="R298" s="6"/>
      <c r="T298" s="6"/>
      <c r="U298" s="6"/>
      <c r="V298" s="6"/>
      <c r="W298" s="6"/>
      <c r="X298" s="6"/>
      <c r="Y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>
        <f>$B298</f>
        <v>118</v>
      </c>
      <c r="AL298" s="6"/>
      <c r="AM298" s="6"/>
      <c r="AN298" s="6"/>
      <c r="AO298" s="6"/>
      <c r="AP298" s="6"/>
      <c r="AQ298" s="6"/>
      <c r="AR298" s="6"/>
      <c r="AS298" s="6"/>
      <c r="AT298" s="6"/>
      <c r="AU298" s="6">
        <f>$D298</f>
        <v>78</v>
      </c>
    </row>
    <row r="299" spans="1:47" ht="15" customHeight="1" x14ac:dyDescent="0.3">
      <c r="A299" s="44">
        <v>413</v>
      </c>
      <c r="B299" s="44">
        <v>177</v>
      </c>
      <c r="C299" s="44"/>
      <c r="D299" s="44"/>
      <c r="E299" s="44">
        <v>739</v>
      </c>
      <c r="F299" s="50">
        <v>3.6053240740740747E-2</v>
      </c>
      <c r="G299" s="43" t="s">
        <v>408</v>
      </c>
      <c r="H299" s="43" t="s">
        <v>76</v>
      </c>
      <c r="I299" s="44" t="s">
        <v>74</v>
      </c>
      <c r="J299" s="44" t="s">
        <v>40</v>
      </c>
      <c r="K299" s="44">
        <v>2</v>
      </c>
      <c r="L299" s="44" t="s">
        <v>36</v>
      </c>
      <c r="M299" s="6"/>
      <c r="N299" s="6"/>
      <c r="O299" s="6">
        <f>$B299</f>
        <v>177</v>
      </c>
      <c r="P299" s="6"/>
      <c r="Q299" s="6"/>
      <c r="R299" s="6"/>
      <c r="T299" s="6"/>
      <c r="U299" s="6"/>
      <c r="V299" s="6"/>
      <c r="W299" s="6"/>
      <c r="X299" s="6"/>
      <c r="Y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</row>
    <row r="300" spans="1:47" ht="15" customHeight="1" x14ac:dyDescent="0.3">
      <c r="A300" s="44">
        <v>415</v>
      </c>
      <c r="B300" s="44">
        <v>178</v>
      </c>
      <c r="C300" s="44">
        <v>40</v>
      </c>
      <c r="D300" s="44">
        <v>119</v>
      </c>
      <c r="E300" s="44">
        <v>787</v>
      </c>
      <c r="F300" s="50">
        <v>3.6122685185185181E-2</v>
      </c>
      <c r="G300" s="43" t="s">
        <v>559</v>
      </c>
      <c r="H300" s="43" t="s">
        <v>271</v>
      </c>
      <c r="I300" s="44" t="s">
        <v>417</v>
      </c>
      <c r="J300" s="44" t="s">
        <v>40</v>
      </c>
      <c r="K300" s="44">
        <v>2</v>
      </c>
      <c r="L300" s="44" t="s">
        <v>36</v>
      </c>
      <c r="M300" s="6"/>
      <c r="N300" s="6"/>
      <c r="O300" s="6">
        <f>$B300</f>
        <v>178</v>
      </c>
      <c r="P300" s="6"/>
      <c r="Q300" s="6"/>
      <c r="R300" s="6"/>
      <c r="T300" s="6"/>
      <c r="U300" s="6"/>
      <c r="V300" s="6">
        <f>$D300</f>
        <v>119</v>
      </c>
      <c r="W300" s="6"/>
      <c r="X300" s="6"/>
      <c r="Y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</row>
    <row r="301" spans="1:47" ht="15" customHeight="1" x14ac:dyDescent="0.3">
      <c r="A301" s="44">
        <v>416</v>
      </c>
      <c r="B301" s="44">
        <v>179</v>
      </c>
      <c r="C301" s="44">
        <v>41</v>
      </c>
      <c r="D301" s="44">
        <v>120</v>
      </c>
      <c r="E301" s="44">
        <v>799</v>
      </c>
      <c r="F301" s="50">
        <v>3.6168981481481483E-2</v>
      </c>
      <c r="G301" s="43" t="s">
        <v>560</v>
      </c>
      <c r="H301" s="43" t="s">
        <v>561</v>
      </c>
      <c r="I301" s="44" t="s">
        <v>417</v>
      </c>
      <c r="J301" s="44" t="s">
        <v>40</v>
      </c>
      <c r="K301" s="44">
        <v>2</v>
      </c>
      <c r="L301" s="44" t="s">
        <v>36</v>
      </c>
      <c r="M301" s="6"/>
      <c r="N301" s="6"/>
      <c r="O301" s="6">
        <f>$B301</f>
        <v>179</v>
      </c>
      <c r="P301" s="6"/>
      <c r="Q301" s="6"/>
      <c r="R301" s="6"/>
      <c r="T301" s="6"/>
      <c r="U301" s="6"/>
      <c r="V301" s="6">
        <f>$D301</f>
        <v>120</v>
      </c>
      <c r="W301" s="6"/>
      <c r="X301" s="6"/>
      <c r="Y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</row>
    <row r="302" spans="1:47" ht="15" customHeight="1" x14ac:dyDescent="0.3">
      <c r="A302" s="44">
        <v>417</v>
      </c>
      <c r="B302" s="44">
        <v>119</v>
      </c>
      <c r="C302" s="44">
        <v>34</v>
      </c>
      <c r="D302" s="44">
        <v>79</v>
      </c>
      <c r="E302" s="44">
        <v>1766</v>
      </c>
      <c r="F302" s="50">
        <v>3.6249999999999998E-2</v>
      </c>
      <c r="G302" s="43" t="s">
        <v>912</v>
      </c>
      <c r="H302" s="43" t="s">
        <v>913</v>
      </c>
      <c r="I302" s="44" t="s">
        <v>417</v>
      </c>
      <c r="J302" s="44" t="s">
        <v>27</v>
      </c>
      <c r="K302" s="44">
        <v>3</v>
      </c>
      <c r="L302" s="44" t="s">
        <v>36</v>
      </c>
      <c r="M302" s="6"/>
      <c r="N302" s="6"/>
      <c r="O302" s="6"/>
      <c r="P302" s="6"/>
      <c r="Q302" s="6"/>
      <c r="R302" s="6"/>
      <c r="T302" s="6"/>
      <c r="U302" s="6"/>
      <c r="V302" s="6"/>
      <c r="W302" s="6"/>
      <c r="X302" s="6"/>
      <c r="Y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>
        <f>$B302</f>
        <v>119</v>
      </c>
      <c r="AL302" s="6"/>
      <c r="AM302" s="6"/>
      <c r="AN302" s="6"/>
      <c r="AO302" s="6"/>
      <c r="AP302" s="6"/>
      <c r="AQ302" s="6"/>
      <c r="AR302" s="6"/>
      <c r="AS302" s="6"/>
      <c r="AT302" s="6"/>
      <c r="AU302" s="6">
        <f>$D302</f>
        <v>79</v>
      </c>
    </row>
    <row r="303" spans="1:47" ht="15" customHeight="1" x14ac:dyDescent="0.3">
      <c r="A303" s="44">
        <v>420</v>
      </c>
      <c r="B303" s="44">
        <v>120</v>
      </c>
      <c r="C303" s="44"/>
      <c r="D303" s="44"/>
      <c r="E303" s="44">
        <v>1770</v>
      </c>
      <c r="F303" s="50">
        <v>3.6354166666666667E-2</v>
      </c>
      <c r="G303" s="43" t="s">
        <v>455</v>
      </c>
      <c r="H303" s="43" t="s">
        <v>827</v>
      </c>
      <c r="I303" s="44" t="s">
        <v>74</v>
      </c>
      <c r="J303" s="44" t="s">
        <v>27</v>
      </c>
      <c r="K303" s="44">
        <v>3</v>
      </c>
      <c r="L303" s="44" t="s">
        <v>36</v>
      </c>
      <c r="M303" s="6"/>
      <c r="N303" s="6"/>
      <c r="O303" s="6"/>
      <c r="P303" s="6"/>
      <c r="Q303" s="6"/>
      <c r="R303" s="6"/>
      <c r="T303" s="6"/>
      <c r="U303" s="6"/>
      <c r="V303" s="6"/>
      <c r="W303" s="6"/>
      <c r="X303" s="6"/>
      <c r="Y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>
        <f>$B303</f>
        <v>120</v>
      </c>
      <c r="AL303" s="6"/>
      <c r="AM303" s="6"/>
      <c r="AN303" s="6"/>
      <c r="AO303" s="6"/>
      <c r="AP303" s="6"/>
      <c r="AQ303" s="6"/>
      <c r="AR303" s="6"/>
      <c r="AS303" s="6"/>
      <c r="AT303" s="6"/>
      <c r="AU303" s="6"/>
    </row>
    <row r="304" spans="1:47" ht="15" customHeight="1" x14ac:dyDescent="0.3">
      <c r="A304" s="44">
        <v>421</v>
      </c>
      <c r="B304" s="44">
        <v>121</v>
      </c>
      <c r="C304" s="44">
        <v>1</v>
      </c>
      <c r="D304" s="44">
        <v>80</v>
      </c>
      <c r="E304" s="44">
        <v>1912</v>
      </c>
      <c r="F304" s="50">
        <v>3.6377314814814814E-2</v>
      </c>
      <c r="G304" s="43" t="s">
        <v>598</v>
      </c>
      <c r="H304" s="43" t="s">
        <v>124</v>
      </c>
      <c r="I304" s="44" t="s">
        <v>530</v>
      </c>
      <c r="J304" s="44" t="s">
        <v>22</v>
      </c>
      <c r="K304" s="44">
        <v>3</v>
      </c>
      <c r="L304" s="44" t="s">
        <v>36</v>
      </c>
      <c r="M304" s="6"/>
      <c r="N304" s="6"/>
      <c r="O304" s="6"/>
      <c r="P304" s="6"/>
      <c r="Q304" s="6"/>
      <c r="R304" s="6"/>
      <c r="T304" s="6"/>
      <c r="U304" s="6"/>
      <c r="V304" s="6"/>
      <c r="W304" s="6"/>
      <c r="X304" s="6"/>
      <c r="Y304" s="6"/>
      <c r="AA304" s="6"/>
      <c r="AB304" s="6"/>
      <c r="AC304" s="6"/>
      <c r="AD304" s="6"/>
      <c r="AE304" s="6"/>
      <c r="AF304" s="6"/>
      <c r="AG304" s="6"/>
      <c r="AH304" s="6"/>
      <c r="AI304" s="6">
        <f>$B304</f>
        <v>121</v>
      </c>
      <c r="AJ304" s="6"/>
      <c r="AL304" s="6"/>
      <c r="AM304" s="6"/>
      <c r="AN304" s="6"/>
      <c r="AO304" s="6"/>
      <c r="AP304" s="6"/>
      <c r="AQ304" s="6"/>
      <c r="AR304" s="6"/>
      <c r="AS304" s="6"/>
      <c r="AT304" s="6">
        <f>$D304</f>
        <v>80</v>
      </c>
      <c r="AU304" s="6"/>
    </row>
    <row r="305" spans="1:47" ht="15" customHeight="1" x14ac:dyDescent="0.3">
      <c r="A305" s="44">
        <v>423</v>
      </c>
      <c r="B305" s="44">
        <v>122</v>
      </c>
      <c r="C305" s="44">
        <v>13</v>
      </c>
      <c r="D305" s="44">
        <v>81</v>
      </c>
      <c r="E305" s="44">
        <v>1249</v>
      </c>
      <c r="F305" s="50">
        <v>3.6469907407407409E-2</v>
      </c>
      <c r="G305" s="43" t="s">
        <v>351</v>
      </c>
      <c r="H305" s="43" t="s">
        <v>914</v>
      </c>
      <c r="I305" s="44" t="s">
        <v>442</v>
      </c>
      <c r="J305" s="44" t="s">
        <v>20</v>
      </c>
      <c r="K305" s="44">
        <v>3</v>
      </c>
      <c r="L305" s="44" t="s">
        <v>36</v>
      </c>
      <c r="M305" s="6"/>
      <c r="N305" s="6"/>
      <c r="O305" s="6"/>
      <c r="P305" s="6"/>
      <c r="Q305" s="6"/>
      <c r="R305" s="6"/>
      <c r="T305" s="6"/>
      <c r="U305" s="6"/>
      <c r="V305" s="6"/>
      <c r="W305" s="6"/>
      <c r="X305" s="6"/>
      <c r="Y305" s="6"/>
      <c r="AA305" s="6"/>
      <c r="AB305" s="6">
        <f>$B305</f>
        <v>122</v>
      </c>
      <c r="AC305" s="6"/>
      <c r="AD305" s="6"/>
      <c r="AE305" s="6"/>
      <c r="AF305" s="6"/>
      <c r="AG305" s="6"/>
      <c r="AH305" s="6"/>
      <c r="AI305" s="6"/>
      <c r="AJ305" s="6"/>
      <c r="AL305" s="6"/>
      <c r="AM305" s="6">
        <f>$D305</f>
        <v>81</v>
      </c>
      <c r="AN305" s="6"/>
      <c r="AO305" s="6"/>
      <c r="AP305" s="6"/>
      <c r="AQ305" s="6"/>
      <c r="AR305" s="6"/>
      <c r="AS305" s="6"/>
      <c r="AT305" s="6"/>
      <c r="AU305" s="6"/>
    </row>
    <row r="306" spans="1:47" ht="15" customHeight="1" x14ac:dyDescent="0.3">
      <c r="A306" s="44">
        <v>424</v>
      </c>
      <c r="B306" s="44">
        <v>180</v>
      </c>
      <c r="C306" s="44">
        <v>42</v>
      </c>
      <c r="D306" s="44">
        <v>121</v>
      </c>
      <c r="E306" s="44">
        <v>699</v>
      </c>
      <c r="F306" s="50">
        <v>3.6562500000000005E-2</v>
      </c>
      <c r="G306" s="43" t="s">
        <v>562</v>
      </c>
      <c r="H306" s="43" t="s">
        <v>563</v>
      </c>
      <c r="I306" s="44" t="s">
        <v>417</v>
      </c>
      <c r="J306" s="44" t="s">
        <v>40</v>
      </c>
      <c r="K306" s="44">
        <v>2</v>
      </c>
      <c r="L306" s="44" t="s">
        <v>36</v>
      </c>
      <c r="M306" s="6"/>
      <c r="N306" s="6"/>
      <c r="O306" s="6">
        <f>$B306</f>
        <v>180</v>
      </c>
      <c r="P306" s="6"/>
      <c r="Q306" s="6"/>
      <c r="R306" s="6"/>
      <c r="T306" s="6"/>
      <c r="U306" s="6"/>
      <c r="V306" s="6">
        <f>$D306</f>
        <v>121</v>
      </c>
      <c r="W306" s="6"/>
      <c r="X306" s="6"/>
      <c r="Y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</row>
    <row r="307" spans="1:47" ht="15" customHeight="1" x14ac:dyDescent="0.3">
      <c r="A307" s="44">
        <v>425</v>
      </c>
      <c r="B307" s="44">
        <v>123</v>
      </c>
      <c r="C307" s="44"/>
      <c r="D307" s="44"/>
      <c r="E307" s="44">
        <v>1869</v>
      </c>
      <c r="F307" s="50">
        <v>3.6562500000000005E-2</v>
      </c>
      <c r="G307" s="43" t="s">
        <v>488</v>
      </c>
      <c r="H307" s="43" t="s">
        <v>298</v>
      </c>
      <c r="I307" s="44" t="s">
        <v>74</v>
      </c>
      <c r="J307" s="44" t="s">
        <v>18</v>
      </c>
      <c r="K307" s="44">
        <v>3</v>
      </c>
      <c r="L307" s="44" t="s">
        <v>36</v>
      </c>
      <c r="M307" s="6"/>
      <c r="N307" s="6"/>
      <c r="O307" s="6"/>
      <c r="P307" s="6"/>
      <c r="Q307" s="6"/>
      <c r="R307" s="6"/>
      <c r="T307" s="6"/>
      <c r="U307" s="6"/>
      <c r="V307" s="6"/>
      <c r="W307" s="6"/>
      <c r="X307" s="6"/>
      <c r="Y307" s="6"/>
      <c r="AA307" s="6">
        <f>$B307</f>
        <v>123</v>
      </c>
      <c r="AB307" s="6"/>
      <c r="AC307" s="6"/>
      <c r="AD307" s="6"/>
      <c r="AE307" s="6"/>
      <c r="AF307" s="6"/>
      <c r="AG307" s="6"/>
      <c r="AH307" s="6"/>
      <c r="AI307" s="6"/>
      <c r="AJ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</row>
    <row r="308" spans="1:47" ht="15" customHeight="1" x14ac:dyDescent="0.3">
      <c r="A308" s="44">
        <v>427</v>
      </c>
      <c r="B308" s="44">
        <v>181</v>
      </c>
      <c r="C308" s="44">
        <v>55</v>
      </c>
      <c r="D308" s="44">
        <v>122</v>
      </c>
      <c r="E308" s="44">
        <v>815</v>
      </c>
      <c r="F308" s="50">
        <v>3.6585648148148145E-2</v>
      </c>
      <c r="G308" s="43" t="s">
        <v>564</v>
      </c>
      <c r="H308" s="43" t="s">
        <v>565</v>
      </c>
      <c r="I308" s="44" t="s">
        <v>414</v>
      </c>
      <c r="J308" s="44" t="s">
        <v>39</v>
      </c>
      <c r="K308" s="44">
        <v>2</v>
      </c>
      <c r="L308" s="44" t="s">
        <v>36</v>
      </c>
      <c r="M308" s="6"/>
      <c r="N308" s="6"/>
      <c r="O308" s="6"/>
      <c r="P308" s="6"/>
      <c r="Q308" s="6"/>
      <c r="R308" s="6">
        <f>$B308</f>
        <v>181</v>
      </c>
      <c r="T308" s="6"/>
      <c r="U308" s="6"/>
      <c r="V308" s="6"/>
      <c r="W308" s="6"/>
      <c r="X308" s="6"/>
      <c r="Y308" s="6">
        <f>$D308</f>
        <v>122</v>
      </c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</row>
    <row r="309" spans="1:47" ht="15" customHeight="1" x14ac:dyDescent="0.3">
      <c r="A309" s="44">
        <v>428</v>
      </c>
      <c r="B309" s="44">
        <v>182</v>
      </c>
      <c r="C309" s="44">
        <v>43</v>
      </c>
      <c r="D309" s="44">
        <v>123</v>
      </c>
      <c r="E309" s="44">
        <v>1417</v>
      </c>
      <c r="F309" s="50">
        <v>3.6597222222222218E-2</v>
      </c>
      <c r="G309" s="43" t="s">
        <v>495</v>
      </c>
      <c r="H309" s="43" t="s">
        <v>323</v>
      </c>
      <c r="I309" s="44" t="s">
        <v>417</v>
      </c>
      <c r="J309" s="44" t="s">
        <v>30</v>
      </c>
      <c r="K309" s="44">
        <v>2</v>
      </c>
      <c r="L309" s="44" t="s">
        <v>36</v>
      </c>
      <c r="M309" s="6">
        <f>$B309</f>
        <v>182</v>
      </c>
      <c r="N309" s="6"/>
      <c r="O309" s="6"/>
      <c r="P309" s="6"/>
      <c r="Q309" s="6"/>
      <c r="R309" s="6"/>
      <c r="T309" s="6">
        <f>$D309</f>
        <v>123</v>
      </c>
      <c r="U309" s="6"/>
      <c r="V309" s="6"/>
      <c r="W309" s="6"/>
      <c r="X309" s="6"/>
      <c r="Y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</row>
    <row r="310" spans="1:47" ht="15" customHeight="1" x14ac:dyDescent="0.3">
      <c r="A310" s="44">
        <v>429</v>
      </c>
      <c r="B310" s="44">
        <v>124</v>
      </c>
      <c r="C310" s="44">
        <v>35</v>
      </c>
      <c r="D310" s="44">
        <v>82</v>
      </c>
      <c r="E310" s="44">
        <v>1484</v>
      </c>
      <c r="F310" s="50">
        <v>3.6597222222222218E-2</v>
      </c>
      <c r="G310" s="43" t="s">
        <v>490</v>
      </c>
      <c r="H310" s="43" t="s">
        <v>630</v>
      </c>
      <c r="I310" s="44" t="s">
        <v>417</v>
      </c>
      <c r="J310" s="44" t="s">
        <v>34</v>
      </c>
      <c r="K310" s="44">
        <v>3</v>
      </c>
      <c r="L310" s="44" t="s">
        <v>36</v>
      </c>
      <c r="M310" s="6"/>
      <c r="N310" s="6"/>
      <c r="O310" s="6"/>
      <c r="P310" s="6"/>
      <c r="Q310" s="6"/>
      <c r="R310" s="6"/>
      <c r="T310" s="6"/>
      <c r="U310" s="6"/>
      <c r="V310" s="6"/>
      <c r="W310" s="6"/>
      <c r="X310" s="6"/>
      <c r="Y310" s="6"/>
      <c r="AA310" s="6"/>
      <c r="AB310" s="6"/>
      <c r="AC310" s="6"/>
      <c r="AD310" s="6"/>
      <c r="AE310" s="6"/>
      <c r="AF310" s="6"/>
      <c r="AG310" s="6"/>
      <c r="AH310" s="6">
        <f>$B310</f>
        <v>124</v>
      </c>
      <c r="AI310" s="6"/>
      <c r="AJ310" s="6"/>
      <c r="AL310" s="6"/>
      <c r="AM310" s="6"/>
      <c r="AN310" s="6"/>
      <c r="AO310" s="6"/>
      <c r="AP310" s="6"/>
      <c r="AQ310" s="6"/>
      <c r="AR310" s="6"/>
      <c r="AS310" s="6">
        <f>$D310</f>
        <v>82</v>
      </c>
      <c r="AT310" s="6"/>
      <c r="AU310" s="6"/>
    </row>
    <row r="311" spans="1:47" ht="15" customHeight="1" x14ac:dyDescent="0.3">
      <c r="A311" s="44"/>
      <c r="B311" s="44">
        <v>184</v>
      </c>
      <c r="C311" s="44"/>
      <c r="D311" s="44"/>
      <c r="E311" s="44"/>
      <c r="F311" s="50"/>
      <c r="G311" s="53"/>
      <c r="H311" s="53"/>
      <c r="I311" s="62"/>
      <c r="J311" s="62"/>
      <c r="K311" s="62"/>
      <c r="L311" s="62"/>
      <c r="M311" s="6"/>
      <c r="N311" s="6"/>
      <c r="O311" s="6"/>
      <c r="P311" s="6"/>
      <c r="Q311" s="6"/>
      <c r="R311" s="6"/>
      <c r="T311" s="6"/>
      <c r="U311" s="6"/>
      <c r="V311" s="6"/>
      <c r="W311" s="6"/>
      <c r="X311" s="6"/>
      <c r="Y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</row>
    <row r="312" spans="1:47" ht="15" customHeight="1" x14ac:dyDescent="0.3">
      <c r="A312" s="44">
        <v>432</v>
      </c>
      <c r="B312" s="44">
        <v>125</v>
      </c>
      <c r="C312" s="44">
        <v>34</v>
      </c>
      <c r="D312" s="44">
        <v>83</v>
      </c>
      <c r="E312" s="44">
        <v>1929</v>
      </c>
      <c r="F312" s="50">
        <v>3.6736111111111108E-2</v>
      </c>
      <c r="G312" s="43" t="s">
        <v>461</v>
      </c>
      <c r="H312" s="43" t="s">
        <v>915</v>
      </c>
      <c r="I312" s="44" t="s">
        <v>414</v>
      </c>
      <c r="J312" s="44" t="s">
        <v>22</v>
      </c>
      <c r="K312" s="44">
        <v>3</v>
      </c>
      <c r="L312" s="44" t="s">
        <v>36</v>
      </c>
      <c r="M312" s="6"/>
      <c r="N312" s="6"/>
      <c r="O312" s="6"/>
      <c r="P312" s="6"/>
      <c r="Q312" s="6"/>
      <c r="R312" s="6"/>
      <c r="T312" s="6"/>
      <c r="U312" s="6"/>
      <c r="V312" s="6"/>
      <c r="W312" s="6"/>
      <c r="X312" s="6"/>
      <c r="Y312" s="6"/>
      <c r="AA312" s="6"/>
      <c r="AB312" s="6"/>
      <c r="AC312" s="6"/>
      <c r="AD312" s="6"/>
      <c r="AE312" s="6"/>
      <c r="AF312" s="6"/>
      <c r="AG312" s="6"/>
      <c r="AH312" s="6"/>
      <c r="AI312" s="6">
        <f>$B312</f>
        <v>125</v>
      </c>
      <c r="AJ312" s="6"/>
      <c r="AL312" s="6"/>
      <c r="AM312" s="6"/>
      <c r="AN312" s="6"/>
      <c r="AO312" s="6"/>
      <c r="AP312" s="6"/>
      <c r="AQ312" s="6"/>
      <c r="AR312" s="6"/>
      <c r="AS312" s="6"/>
      <c r="AT312" s="6">
        <f>$D312</f>
        <v>83</v>
      </c>
      <c r="AU312" s="6"/>
    </row>
    <row r="313" spans="1:47" ht="15" customHeight="1" x14ac:dyDescent="0.3">
      <c r="A313" s="44">
        <v>433</v>
      </c>
      <c r="B313" s="44">
        <v>126</v>
      </c>
      <c r="C313" s="44">
        <v>36</v>
      </c>
      <c r="D313" s="44">
        <v>84</v>
      </c>
      <c r="E313" s="44">
        <v>1936</v>
      </c>
      <c r="F313" s="50">
        <v>3.6747685185185189E-2</v>
      </c>
      <c r="G313" s="43" t="s">
        <v>492</v>
      </c>
      <c r="H313" s="43" t="s">
        <v>121</v>
      </c>
      <c r="I313" s="44" t="s">
        <v>417</v>
      </c>
      <c r="J313" s="44" t="s">
        <v>22</v>
      </c>
      <c r="K313" s="44">
        <v>3</v>
      </c>
      <c r="L313" s="44" t="s">
        <v>36</v>
      </c>
      <c r="M313" s="6"/>
      <c r="N313" s="6"/>
      <c r="O313" s="6"/>
      <c r="P313" s="6"/>
      <c r="Q313" s="6"/>
      <c r="R313" s="6"/>
      <c r="T313" s="6"/>
      <c r="U313" s="6"/>
      <c r="V313" s="6"/>
      <c r="W313" s="6"/>
      <c r="X313" s="6"/>
      <c r="Y313" s="6"/>
      <c r="AA313" s="6"/>
      <c r="AB313" s="6"/>
      <c r="AC313" s="6"/>
      <c r="AD313" s="6"/>
      <c r="AE313" s="6"/>
      <c r="AF313" s="6"/>
      <c r="AG313" s="6"/>
      <c r="AH313" s="6"/>
      <c r="AI313" s="6">
        <f>$B313</f>
        <v>126</v>
      </c>
      <c r="AJ313" s="6"/>
      <c r="AL313" s="6"/>
      <c r="AM313" s="6"/>
      <c r="AN313" s="6"/>
      <c r="AO313" s="6"/>
      <c r="AP313" s="6"/>
      <c r="AQ313" s="6"/>
      <c r="AR313" s="6"/>
      <c r="AS313" s="6"/>
      <c r="AT313" s="6">
        <f>$D313</f>
        <v>84</v>
      </c>
      <c r="AU313" s="6"/>
    </row>
    <row r="314" spans="1:47" ht="15" customHeight="1" x14ac:dyDescent="0.3">
      <c r="A314" s="44">
        <v>437</v>
      </c>
      <c r="B314" s="44">
        <v>127</v>
      </c>
      <c r="C314" s="44"/>
      <c r="D314" s="44"/>
      <c r="E314" s="44">
        <v>1476</v>
      </c>
      <c r="F314" s="50">
        <v>3.6851851851851851E-2</v>
      </c>
      <c r="G314" s="43" t="s">
        <v>399</v>
      </c>
      <c r="H314" s="43" t="s">
        <v>828</v>
      </c>
      <c r="I314" s="44" t="s">
        <v>74</v>
      </c>
      <c r="J314" s="44" t="s">
        <v>34</v>
      </c>
      <c r="K314" s="44">
        <v>3</v>
      </c>
      <c r="L314" s="44" t="s">
        <v>36</v>
      </c>
      <c r="M314" s="6"/>
      <c r="N314" s="6"/>
      <c r="O314" s="6"/>
      <c r="P314" s="6"/>
      <c r="Q314" s="6"/>
      <c r="R314" s="6"/>
      <c r="T314" s="6"/>
      <c r="U314" s="6"/>
      <c r="V314" s="6"/>
      <c r="W314" s="6"/>
      <c r="X314" s="6"/>
      <c r="Y314" s="6"/>
      <c r="AA314" s="6"/>
      <c r="AB314" s="6"/>
      <c r="AC314" s="6"/>
      <c r="AD314" s="6"/>
      <c r="AE314" s="6"/>
      <c r="AF314" s="6"/>
      <c r="AG314" s="6"/>
      <c r="AH314" s="6">
        <f>$B314</f>
        <v>127</v>
      </c>
      <c r="AI314" s="6"/>
      <c r="AJ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</row>
    <row r="315" spans="1:47" ht="15" customHeight="1" x14ac:dyDescent="0.3">
      <c r="A315" s="44">
        <v>438</v>
      </c>
      <c r="B315" s="44">
        <v>183</v>
      </c>
      <c r="C315" s="44">
        <v>56</v>
      </c>
      <c r="D315" s="44">
        <v>124</v>
      </c>
      <c r="E315" s="44">
        <v>791</v>
      </c>
      <c r="F315" s="50">
        <v>3.6874999999999998E-2</v>
      </c>
      <c r="G315" s="43" t="s">
        <v>566</v>
      </c>
      <c r="H315" s="43" t="s">
        <v>567</v>
      </c>
      <c r="I315" s="44" t="s">
        <v>414</v>
      </c>
      <c r="J315" s="44" t="s">
        <v>40</v>
      </c>
      <c r="K315" s="44">
        <v>2</v>
      </c>
      <c r="L315" s="44" t="s">
        <v>36</v>
      </c>
      <c r="M315" s="6"/>
      <c r="N315" s="6"/>
      <c r="O315" s="6">
        <f>$B315</f>
        <v>183</v>
      </c>
      <c r="P315" s="6"/>
      <c r="Q315" s="6"/>
      <c r="R315" s="6"/>
      <c r="T315" s="6"/>
      <c r="U315" s="6"/>
      <c r="V315" s="6">
        <f>$D315</f>
        <v>124</v>
      </c>
      <c r="W315" s="6"/>
      <c r="X315" s="6"/>
      <c r="Y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</row>
    <row r="316" spans="1:47" ht="15" customHeight="1" x14ac:dyDescent="0.3">
      <c r="A316" s="44">
        <v>441</v>
      </c>
      <c r="B316" s="44">
        <v>128</v>
      </c>
      <c r="C316" s="44">
        <v>14</v>
      </c>
      <c r="D316" s="44">
        <v>85</v>
      </c>
      <c r="E316" s="44">
        <v>1585</v>
      </c>
      <c r="F316" s="50">
        <v>3.6944444444444446E-2</v>
      </c>
      <c r="G316" s="43" t="s">
        <v>461</v>
      </c>
      <c r="H316" s="43" t="s">
        <v>793</v>
      </c>
      <c r="I316" s="44" t="s">
        <v>442</v>
      </c>
      <c r="J316" s="44" t="s">
        <v>25</v>
      </c>
      <c r="K316" s="44">
        <v>3</v>
      </c>
      <c r="L316" s="44" t="s">
        <v>36</v>
      </c>
      <c r="M316" s="6"/>
      <c r="N316" s="6"/>
      <c r="O316" s="6"/>
      <c r="P316" s="6"/>
      <c r="Q316" s="6"/>
      <c r="R316" s="6"/>
      <c r="T316" s="6"/>
      <c r="U316" s="6"/>
      <c r="V316" s="6"/>
      <c r="W316" s="6"/>
      <c r="X316" s="6"/>
      <c r="Y316" s="6"/>
      <c r="AA316" s="6"/>
      <c r="AB316" s="6"/>
      <c r="AC316" s="6"/>
      <c r="AD316" s="6"/>
      <c r="AE316" s="6"/>
      <c r="AF316" s="6"/>
      <c r="AG316" s="6">
        <f>$B316</f>
        <v>128</v>
      </c>
      <c r="AH316" s="6"/>
      <c r="AI316" s="6"/>
      <c r="AJ316" s="6"/>
      <c r="AL316" s="6"/>
      <c r="AM316" s="6"/>
      <c r="AN316" s="6"/>
      <c r="AO316" s="6"/>
      <c r="AP316" s="6"/>
      <c r="AQ316" s="6"/>
      <c r="AR316" s="6">
        <f>$D316</f>
        <v>85</v>
      </c>
      <c r="AS316" s="6"/>
      <c r="AT316" s="6"/>
      <c r="AU316" s="6"/>
    </row>
    <row r="317" spans="1:47" ht="15" customHeight="1" x14ac:dyDescent="0.3">
      <c r="A317" s="44">
        <v>443</v>
      </c>
      <c r="B317" s="44">
        <v>184</v>
      </c>
      <c r="C317" s="44">
        <v>44</v>
      </c>
      <c r="D317" s="44">
        <v>125</v>
      </c>
      <c r="E317" s="44">
        <v>1678</v>
      </c>
      <c r="F317" s="50">
        <v>3.6979166666666667E-2</v>
      </c>
      <c r="G317" s="43" t="s">
        <v>485</v>
      </c>
      <c r="H317" s="43" t="s">
        <v>568</v>
      </c>
      <c r="I317" s="44" t="s">
        <v>417</v>
      </c>
      <c r="J317" s="44" t="s">
        <v>37</v>
      </c>
      <c r="K317" s="44">
        <v>2</v>
      </c>
      <c r="L317" s="44" t="s">
        <v>36</v>
      </c>
      <c r="M317" s="6"/>
      <c r="N317" s="6">
        <f>$B317</f>
        <v>184</v>
      </c>
      <c r="O317" s="6"/>
      <c r="P317" s="6"/>
      <c r="Q317" s="6"/>
      <c r="R317" s="6"/>
      <c r="T317" s="6"/>
      <c r="U317" s="6">
        <f>$D317</f>
        <v>125</v>
      </c>
      <c r="V317" s="6"/>
      <c r="W317" s="6"/>
      <c r="X317" s="6"/>
      <c r="Y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</row>
    <row r="318" spans="1:47" ht="15" customHeight="1" x14ac:dyDescent="0.3">
      <c r="A318" s="44">
        <v>445</v>
      </c>
      <c r="B318" s="44">
        <v>129</v>
      </c>
      <c r="C318" s="44">
        <v>15</v>
      </c>
      <c r="D318" s="44">
        <v>86</v>
      </c>
      <c r="E318" s="44">
        <v>1868</v>
      </c>
      <c r="F318" s="50">
        <v>3.7048611111111115E-2</v>
      </c>
      <c r="G318" s="43" t="s">
        <v>916</v>
      </c>
      <c r="H318" s="43" t="s">
        <v>917</v>
      </c>
      <c r="I318" s="44" t="s">
        <v>442</v>
      </c>
      <c r="J318" s="44" t="s">
        <v>18</v>
      </c>
      <c r="K318" s="44">
        <v>3</v>
      </c>
      <c r="L318" s="44" t="s">
        <v>36</v>
      </c>
      <c r="M318" s="6"/>
      <c r="N318" s="6"/>
      <c r="O318" s="6"/>
      <c r="P318" s="6"/>
      <c r="Q318" s="6"/>
      <c r="R318" s="6"/>
      <c r="T318" s="6"/>
      <c r="U318" s="6"/>
      <c r="V318" s="6"/>
      <c r="W318" s="6"/>
      <c r="X318" s="6"/>
      <c r="Y318" s="6"/>
      <c r="AA318" s="6">
        <f>$B318</f>
        <v>129</v>
      </c>
      <c r="AB318" s="6"/>
      <c r="AC318" s="6"/>
      <c r="AD318" s="6"/>
      <c r="AE318" s="6"/>
      <c r="AF318" s="6"/>
      <c r="AG318" s="6"/>
      <c r="AH318" s="6"/>
      <c r="AI318" s="6"/>
      <c r="AJ318" s="6"/>
      <c r="AL318" s="6">
        <f>$D318</f>
        <v>86</v>
      </c>
      <c r="AM318" s="6"/>
      <c r="AN318" s="6"/>
      <c r="AO318" s="6"/>
      <c r="AP318" s="6"/>
      <c r="AQ318" s="6"/>
      <c r="AR318" s="6"/>
      <c r="AS318" s="6"/>
      <c r="AT318" s="6"/>
      <c r="AU318" s="6"/>
    </row>
    <row r="319" spans="1:47" ht="15" customHeight="1" x14ac:dyDescent="0.3">
      <c r="A319" s="44">
        <v>448</v>
      </c>
      <c r="B319" s="44">
        <v>185</v>
      </c>
      <c r="C319" s="44">
        <v>45</v>
      </c>
      <c r="D319" s="44">
        <v>126</v>
      </c>
      <c r="E319" s="44">
        <v>1682</v>
      </c>
      <c r="F319" s="50">
        <v>3.7083333333333336E-2</v>
      </c>
      <c r="G319" s="43" t="s">
        <v>569</v>
      </c>
      <c r="H319" s="43" t="s">
        <v>570</v>
      </c>
      <c r="I319" s="44" t="s">
        <v>417</v>
      </c>
      <c r="J319" s="44" t="s">
        <v>37</v>
      </c>
      <c r="K319" s="44">
        <v>2</v>
      </c>
      <c r="L319" s="44" t="s">
        <v>36</v>
      </c>
      <c r="M319" s="6"/>
      <c r="N319" s="6">
        <f>$B319</f>
        <v>185</v>
      </c>
      <c r="O319" s="6"/>
      <c r="P319" s="6"/>
      <c r="Q319" s="6"/>
      <c r="R319" s="6"/>
      <c r="T319" s="6"/>
      <c r="U319" s="6">
        <f>$D319</f>
        <v>126</v>
      </c>
      <c r="V319" s="6"/>
      <c r="W319" s="6"/>
      <c r="X319" s="6"/>
      <c r="Y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</row>
    <row r="320" spans="1:47" ht="15" customHeight="1" x14ac:dyDescent="0.3">
      <c r="A320" s="44">
        <v>449</v>
      </c>
      <c r="B320" s="44">
        <v>186</v>
      </c>
      <c r="C320" s="44">
        <v>24</v>
      </c>
      <c r="D320" s="44">
        <v>127</v>
      </c>
      <c r="E320" s="44">
        <v>1400</v>
      </c>
      <c r="F320" s="50">
        <v>3.7083333333333336E-2</v>
      </c>
      <c r="G320" s="43" t="s">
        <v>337</v>
      </c>
      <c r="H320" s="43" t="s">
        <v>495</v>
      </c>
      <c r="I320" s="44" t="s">
        <v>442</v>
      </c>
      <c r="J320" s="44" t="s">
        <v>30</v>
      </c>
      <c r="K320" s="44">
        <v>2</v>
      </c>
      <c r="L320" s="44" t="s">
        <v>36</v>
      </c>
      <c r="M320" s="6">
        <f>$B320</f>
        <v>186</v>
      </c>
      <c r="N320" s="6"/>
      <c r="O320" s="6"/>
      <c r="P320" s="6"/>
      <c r="Q320" s="6"/>
      <c r="R320" s="6"/>
      <c r="T320" s="6">
        <f>$D320</f>
        <v>127</v>
      </c>
      <c r="U320" s="6"/>
      <c r="V320" s="6"/>
      <c r="W320" s="6"/>
      <c r="X320" s="6"/>
      <c r="Y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</row>
    <row r="321" spans="1:47" ht="15" customHeight="1" x14ac:dyDescent="0.3">
      <c r="A321" s="44">
        <v>450</v>
      </c>
      <c r="B321" s="44">
        <v>130</v>
      </c>
      <c r="C321" s="44">
        <v>37</v>
      </c>
      <c r="D321" s="44">
        <v>87</v>
      </c>
      <c r="E321" s="44">
        <v>1900</v>
      </c>
      <c r="F321" s="50">
        <v>3.709490740740741E-2</v>
      </c>
      <c r="G321" s="43" t="s">
        <v>488</v>
      </c>
      <c r="H321" s="43" t="s">
        <v>918</v>
      </c>
      <c r="I321" s="44" t="s">
        <v>417</v>
      </c>
      <c r="J321" s="44" t="s">
        <v>24</v>
      </c>
      <c r="K321" s="44">
        <v>3</v>
      </c>
      <c r="L321" s="44" t="s">
        <v>36</v>
      </c>
      <c r="M321" s="6"/>
      <c r="N321" s="6"/>
      <c r="O321" s="6"/>
      <c r="P321" s="6"/>
      <c r="Q321" s="6"/>
      <c r="R321" s="6"/>
      <c r="T321" s="6"/>
      <c r="U321" s="6"/>
      <c r="V321" s="6"/>
      <c r="W321" s="6"/>
      <c r="X321" s="6"/>
      <c r="Y321" s="6"/>
      <c r="AA321" s="6"/>
      <c r="AB321" s="6"/>
      <c r="AC321" s="6"/>
      <c r="AD321" s="6"/>
      <c r="AE321" s="6">
        <f>$B321</f>
        <v>130</v>
      </c>
      <c r="AF321" s="6"/>
      <c r="AG321" s="6"/>
      <c r="AH321" s="6"/>
      <c r="AI321" s="6"/>
      <c r="AJ321" s="6"/>
      <c r="AL321" s="6"/>
      <c r="AM321" s="6"/>
      <c r="AN321" s="6"/>
      <c r="AO321" s="6"/>
      <c r="AP321" s="6">
        <f>$D321</f>
        <v>87</v>
      </c>
      <c r="AQ321" s="6"/>
      <c r="AR321" s="6"/>
      <c r="AS321" s="6"/>
      <c r="AT321" s="6"/>
      <c r="AU321" s="6"/>
    </row>
    <row r="322" spans="1:47" ht="15" customHeight="1" x14ac:dyDescent="0.3">
      <c r="A322" s="44">
        <v>451</v>
      </c>
      <c r="B322" s="44">
        <v>131</v>
      </c>
      <c r="C322" s="44"/>
      <c r="D322" s="44"/>
      <c r="E322" s="44">
        <v>1897</v>
      </c>
      <c r="F322" s="50">
        <v>3.7106481481481476E-2</v>
      </c>
      <c r="G322" s="43" t="s">
        <v>116</v>
      </c>
      <c r="H322" s="43" t="s">
        <v>829</v>
      </c>
      <c r="I322" s="44" t="s">
        <v>74</v>
      </c>
      <c r="J322" s="44" t="s">
        <v>24</v>
      </c>
      <c r="K322" s="44">
        <v>3</v>
      </c>
      <c r="L322" s="44" t="s">
        <v>36</v>
      </c>
      <c r="M322" s="6"/>
      <c r="N322" s="6"/>
      <c r="O322" s="6"/>
      <c r="P322" s="6"/>
      <c r="Q322" s="6"/>
      <c r="R322" s="6"/>
      <c r="T322" s="6"/>
      <c r="U322" s="6"/>
      <c r="V322" s="6"/>
      <c r="W322" s="6"/>
      <c r="X322" s="6"/>
      <c r="Y322" s="6"/>
      <c r="AA322" s="6"/>
      <c r="AB322" s="6"/>
      <c r="AC322" s="6"/>
      <c r="AD322" s="6"/>
      <c r="AE322" s="6">
        <f>$B322</f>
        <v>131</v>
      </c>
      <c r="AF322" s="6"/>
      <c r="AG322" s="6"/>
      <c r="AH322" s="6"/>
      <c r="AI322" s="6"/>
      <c r="AJ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</row>
    <row r="323" spans="1:47" ht="15" customHeight="1" x14ac:dyDescent="0.3">
      <c r="A323" s="44">
        <v>453</v>
      </c>
      <c r="B323" s="44">
        <v>132</v>
      </c>
      <c r="C323" s="44">
        <v>38</v>
      </c>
      <c r="D323" s="44">
        <v>88</v>
      </c>
      <c r="E323" s="44">
        <v>1590</v>
      </c>
      <c r="F323" s="50">
        <v>3.7175925925925925E-2</v>
      </c>
      <c r="G323" s="43" t="s">
        <v>531</v>
      </c>
      <c r="H323" s="43" t="s">
        <v>919</v>
      </c>
      <c r="I323" s="44" t="s">
        <v>417</v>
      </c>
      <c r="J323" s="44" t="s">
        <v>25</v>
      </c>
      <c r="K323" s="44">
        <v>3</v>
      </c>
      <c r="L323" s="44" t="s">
        <v>36</v>
      </c>
      <c r="M323" s="6"/>
      <c r="N323" s="6"/>
      <c r="O323" s="6"/>
      <c r="P323" s="6"/>
      <c r="Q323" s="6"/>
      <c r="R323" s="6"/>
      <c r="T323" s="6"/>
      <c r="U323" s="6"/>
      <c r="V323" s="6"/>
      <c r="W323" s="6"/>
      <c r="X323" s="6"/>
      <c r="Y323" s="6"/>
      <c r="AA323" s="6"/>
      <c r="AB323" s="6"/>
      <c r="AC323" s="6"/>
      <c r="AD323" s="6"/>
      <c r="AE323" s="6"/>
      <c r="AF323" s="6"/>
      <c r="AG323" s="6">
        <f>$B323</f>
        <v>132</v>
      </c>
      <c r="AH323" s="6"/>
      <c r="AI323" s="6"/>
      <c r="AJ323" s="6"/>
      <c r="AL323" s="6"/>
      <c r="AM323" s="6"/>
      <c r="AN323" s="6"/>
      <c r="AO323" s="6"/>
      <c r="AP323" s="6"/>
      <c r="AQ323" s="6"/>
      <c r="AR323" s="6">
        <f>$D323</f>
        <v>88</v>
      </c>
      <c r="AS323" s="6"/>
      <c r="AT323" s="6"/>
      <c r="AU323" s="6"/>
    </row>
    <row r="324" spans="1:47" ht="15" customHeight="1" x14ac:dyDescent="0.3">
      <c r="A324" s="44">
        <v>455</v>
      </c>
      <c r="B324" s="44">
        <v>133</v>
      </c>
      <c r="C324" s="44">
        <v>2</v>
      </c>
      <c r="D324" s="44">
        <v>89</v>
      </c>
      <c r="E324" s="44">
        <v>1466</v>
      </c>
      <c r="F324" s="50">
        <v>3.72337962962963E-2</v>
      </c>
      <c r="G324" s="43" t="s">
        <v>488</v>
      </c>
      <c r="H324" s="43" t="s">
        <v>920</v>
      </c>
      <c r="I324" s="44" t="s">
        <v>530</v>
      </c>
      <c r="J324" s="44" t="s">
        <v>34</v>
      </c>
      <c r="K324" s="44">
        <v>3</v>
      </c>
      <c r="L324" s="44" t="s">
        <v>36</v>
      </c>
      <c r="M324" s="6"/>
      <c r="N324" s="6"/>
      <c r="O324" s="6"/>
      <c r="P324" s="6"/>
      <c r="Q324" s="6"/>
      <c r="R324" s="6"/>
      <c r="T324" s="6"/>
      <c r="U324" s="6"/>
      <c r="V324" s="6"/>
      <c r="W324" s="6"/>
      <c r="X324" s="6"/>
      <c r="Y324" s="6"/>
      <c r="AA324" s="6"/>
      <c r="AB324" s="6"/>
      <c r="AC324" s="6"/>
      <c r="AD324" s="6"/>
      <c r="AE324" s="6"/>
      <c r="AF324" s="6"/>
      <c r="AG324" s="6"/>
      <c r="AH324" s="6">
        <f>$B324</f>
        <v>133</v>
      </c>
      <c r="AI324" s="6"/>
      <c r="AJ324" s="6"/>
      <c r="AL324" s="6"/>
      <c r="AM324" s="6"/>
      <c r="AN324" s="6"/>
      <c r="AO324" s="6"/>
      <c r="AP324" s="6"/>
      <c r="AQ324" s="6"/>
      <c r="AR324" s="6"/>
      <c r="AS324" s="6">
        <f>$D324</f>
        <v>89</v>
      </c>
      <c r="AT324" s="6"/>
      <c r="AU324" s="6"/>
    </row>
    <row r="325" spans="1:47" ht="15" customHeight="1" x14ac:dyDescent="0.3">
      <c r="A325" s="44">
        <v>456</v>
      </c>
      <c r="B325" s="44">
        <v>134</v>
      </c>
      <c r="C325" s="44">
        <v>5</v>
      </c>
      <c r="D325" s="44"/>
      <c r="E325" s="44">
        <v>1876</v>
      </c>
      <c r="F325" s="50">
        <v>3.7245370370370366E-2</v>
      </c>
      <c r="G325" s="43" t="s">
        <v>836</v>
      </c>
      <c r="H325" s="43" t="s">
        <v>837</v>
      </c>
      <c r="I325" s="44" t="s">
        <v>412</v>
      </c>
      <c r="J325" s="44" t="s">
        <v>18</v>
      </c>
      <c r="K325" s="44">
        <v>3</v>
      </c>
      <c r="L325" s="44" t="s">
        <v>36</v>
      </c>
      <c r="M325" s="6"/>
      <c r="N325" s="6"/>
      <c r="O325" s="6"/>
      <c r="P325" s="6"/>
      <c r="Q325" s="6"/>
      <c r="R325" s="6"/>
      <c r="T325" s="6"/>
      <c r="U325" s="6"/>
      <c r="V325" s="6"/>
      <c r="W325" s="6"/>
      <c r="X325" s="6"/>
      <c r="Y325" s="6"/>
      <c r="AA325" s="6">
        <f>$B325</f>
        <v>134</v>
      </c>
      <c r="AB325" s="6"/>
      <c r="AC325" s="6"/>
      <c r="AD325" s="6"/>
      <c r="AE325" s="6"/>
      <c r="AF325" s="6"/>
      <c r="AG325" s="6"/>
      <c r="AH325" s="6"/>
      <c r="AI325" s="6"/>
      <c r="AJ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</row>
    <row r="326" spans="1:47" ht="15" customHeight="1" x14ac:dyDescent="0.3">
      <c r="A326" s="44">
        <v>457</v>
      </c>
      <c r="B326" s="44">
        <v>187</v>
      </c>
      <c r="C326" s="44">
        <v>25</v>
      </c>
      <c r="D326" s="44">
        <v>128</v>
      </c>
      <c r="E326" s="44">
        <v>803</v>
      </c>
      <c r="F326" s="50">
        <v>3.7245370370370366E-2</v>
      </c>
      <c r="G326" s="43" t="s">
        <v>470</v>
      </c>
      <c r="H326" s="43" t="s">
        <v>571</v>
      </c>
      <c r="I326" s="44" t="s">
        <v>442</v>
      </c>
      <c r="J326" s="44" t="s">
        <v>39</v>
      </c>
      <c r="K326" s="44">
        <v>2</v>
      </c>
      <c r="L326" s="44" t="s">
        <v>36</v>
      </c>
      <c r="M326" s="6"/>
      <c r="N326" s="6"/>
      <c r="O326" s="6"/>
      <c r="P326" s="6"/>
      <c r="Q326" s="6"/>
      <c r="R326" s="6">
        <f>$B326</f>
        <v>187</v>
      </c>
      <c r="T326" s="6"/>
      <c r="U326" s="6"/>
      <c r="V326" s="6"/>
      <c r="W326" s="6"/>
      <c r="X326" s="6"/>
      <c r="Y326" s="6">
        <f>$D326</f>
        <v>128</v>
      </c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</row>
    <row r="327" spans="1:47" ht="15" customHeight="1" x14ac:dyDescent="0.3">
      <c r="A327" s="44">
        <v>458</v>
      </c>
      <c r="B327" s="44">
        <v>188</v>
      </c>
      <c r="C327" s="44">
        <v>57</v>
      </c>
      <c r="D327" s="44">
        <v>129</v>
      </c>
      <c r="E327" s="44">
        <v>1626</v>
      </c>
      <c r="F327" s="50">
        <v>3.729166666666666E-2</v>
      </c>
      <c r="G327" s="43" t="s">
        <v>456</v>
      </c>
      <c r="H327" s="43" t="s">
        <v>572</v>
      </c>
      <c r="I327" s="44" t="s">
        <v>414</v>
      </c>
      <c r="J327" s="44" t="s">
        <v>37</v>
      </c>
      <c r="K327" s="44">
        <v>2</v>
      </c>
      <c r="L327" s="44" t="s">
        <v>36</v>
      </c>
      <c r="M327" s="6"/>
      <c r="N327" s="6">
        <f>$B327</f>
        <v>188</v>
      </c>
      <c r="O327" s="6"/>
      <c r="P327" s="6"/>
      <c r="Q327" s="6"/>
      <c r="R327" s="6"/>
      <c r="T327" s="6"/>
      <c r="U327" s="6">
        <f>$D327</f>
        <v>129</v>
      </c>
      <c r="V327" s="6"/>
      <c r="W327" s="6"/>
      <c r="X327" s="6"/>
      <c r="Y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</row>
    <row r="328" spans="1:47" ht="15" customHeight="1" x14ac:dyDescent="0.3">
      <c r="A328" s="44">
        <v>461</v>
      </c>
      <c r="B328" s="44">
        <v>135</v>
      </c>
      <c r="C328" s="44">
        <v>16</v>
      </c>
      <c r="D328" s="44">
        <v>90</v>
      </c>
      <c r="E328" s="44">
        <v>1872</v>
      </c>
      <c r="F328" s="50">
        <v>3.7326388888888888E-2</v>
      </c>
      <c r="G328" s="43" t="s">
        <v>341</v>
      </c>
      <c r="H328" s="43" t="s">
        <v>921</v>
      </c>
      <c r="I328" s="44" t="s">
        <v>442</v>
      </c>
      <c r="J328" s="44" t="s">
        <v>18</v>
      </c>
      <c r="K328" s="44">
        <v>3</v>
      </c>
      <c r="L328" s="44" t="s">
        <v>36</v>
      </c>
      <c r="M328" s="6"/>
      <c r="N328" s="6"/>
      <c r="O328" s="6"/>
      <c r="P328" s="6"/>
      <c r="Q328" s="6"/>
      <c r="R328" s="6"/>
      <c r="T328" s="6"/>
      <c r="U328" s="6"/>
      <c r="V328" s="6"/>
      <c r="W328" s="6"/>
      <c r="X328" s="6"/>
      <c r="Y328" s="6"/>
      <c r="AA328" s="6">
        <f>$B328</f>
        <v>135</v>
      </c>
      <c r="AB328" s="6"/>
      <c r="AC328" s="6"/>
      <c r="AD328" s="6"/>
      <c r="AE328" s="6"/>
      <c r="AF328" s="6"/>
      <c r="AG328" s="6"/>
      <c r="AH328" s="6"/>
      <c r="AI328" s="6"/>
      <c r="AJ328" s="6"/>
      <c r="AL328" s="6">
        <f>$D328</f>
        <v>90</v>
      </c>
      <c r="AM328" s="6"/>
      <c r="AN328" s="6"/>
      <c r="AO328" s="6"/>
      <c r="AP328" s="6"/>
      <c r="AQ328" s="6"/>
      <c r="AR328" s="6"/>
      <c r="AS328" s="6"/>
      <c r="AT328" s="6"/>
      <c r="AU328" s="6"/>
    </row>
    <row r="329" spans="1:47" ht="15" customHeight="1" x14ac:dyDescent="0.3">
      <c r="A329" s="44">
        <v>463</v>
      </c>
      <c r="B329" s="44">
        <v>136</v>
      </c>
      <c r="C329" s="44">
        <v>39</v>
      </c>
      <c r="D329" s="44">
        <v>91</v>
      </c>
      <c r="E329" s="44">
        <v>1797</v>
      </c>
      <c r="F329" s="50">
        <v>3.7326388888888888E-2</v>
      </c>
      <c r="G329" s="43" t="s">
        <v>444</v>
      </c>
      <c r="H329" s="43" t="s">
        <v>378</v>
      </c>
      <c r="I329" s="44" t="s">
        <v>417</v>
      </c>
      <c r="J329" s="44" t="s">
        <v>27</v>
      </c>
      <c r="K329" s="44">
        <v>3</v>
      </c>
      <c r="L329" s="44" t="s">
        <v>36</v>
      </c>
      <c r="M329" s="6"/>
      <c r="N329" s="6"/>
      <c r="O329" s="6"/>
      <c r="P329" s="6"/>
      <c r="Q329" s="6"/>
      <c r="R329" s="6"/>
      <c r="T329" s="6"/>
      <c r="U329" s="6"/>
      <c r="V329" s="6"/>
      <c r="W329" s="6"/>
      <c r="X329" s="6"/>
      <c r="Y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>
        <f>$B329</f>
        <v>136</v>
      </c>
      <c r="AL329" s="6"/>
      <c r="AM329" s="6"/>
      <c r="AN329" s="6"/>
      <c r="AO329" s="6"/>
      <c r="AP329" s="6"/>
      <c r="AQ329" s="6"/>
      <c r="AR329" s="6"/>
      <c r="AS329" s="6"/>
      <c r="AT329" s="6"/>
      <c r="AU329" s="6">
        <f>$D329</f>
        <v>91</v>
      </c>
    </row>
    <row r="330" spans="1:47" ht="15" customHeight="1" x14ac:dyDescent="0.3">
      <c r="A330" s="44">
        <v>464</v>
      </c>
      <c r="B330" s="44">
        <v>189</v>
      </c>
      <c r="C330" s="44">
        <v>46</v>
      </c>
      <c r="D330" s="44">
        <v>130</v>
      </c>
      <c r="E330" s="44">
        <v>1557</v>
      </c>
      <c r="F330" s="50">
        <v>3.7337962962962962E-2</v>
      </c>
      <c r="G330" s="43" t="s">
        <v>573</v>
      </c>
      <c r="H330" s="43" t="s">
        <v>574</v>
      </c>
      <c r="I330" s="44" t="s">
        <v>417</v>
      </c>
      <c r="J330" s="44" t="s">
        <v>23</v>
      </c>
      <c r="K330" s="44">
        <v>2</v>
      </c>
      <c r="L330" s="44" t="s">
        <v>36</v>
      </c>
      <c r="M330" s="6"/>
      <c r="N330" s="6"/>
      <c r="O330" s="6"/>
      <c r="P330" s="6">
        <f>$B330</f>
        <v>189</v>
      </c>
      <c r="Q330" s="6"/>
      <c r="R330" s="6"/>
      <c r="T330" s="6"/>
      <c r="U330" s="6"/>
      <c r="V330" s="6"/>
      <c r="W330" s="6">
        <f>$D330</f>
        <v>130</v>
      </c>
      <c r="X330" s="6"/>
      <c r="Y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</row>
    <row r="331" spans="1:47" ht="15" customHeight="1" x14ac:dyDescent="0.3">
      <c r="A331" s="44">
        <v>465</v>
      </c>
      <c r="B331" s="44">
        <v>137</v>
      </c>
      <c r="C331" s="44">
        <v>40</v>
      </c>
      <c r="D331" s="44">
        <v>92</v>
      </c>
      <c r="E331" s="44">
        <v>1274</v>
      </c>
      <c r="F331" s="50">
        <v>3.7337962962962962E-2</v>
      </c>
      <c r="G331" s="43" t="s">
        <v>490</v>
      </c>
      <c r="H331" s="43" t="s">
        <v>911</v>
      </c>
      <c r="I331" s="44" t="s">
        <v>417</v>
      </c>
      <c r="J331" s="44" t="s">
        <v>20</v>
      </c>
      <c r="K331" s="44">
        <v>3</v>
      </c>
      <c r="L331" s="44" t="s">
        <v>36</v>
      </c>
      <c r="M331" s="6"/>
      <c r="N331" s="6"/>
      <c r="O331" s="6"/>
      <c r="P331" s="6"/>
      <c r="Q331" s="6"/>
      <c r="R331" s="6"/>
      <c r="T331" s="6"/>
      <c r="U331" s="6"/>
      <c r="V331" s="6"/>
      <c r="W331" s="6"/>
      <c r="X331" s="6"/>
      <c r="Y331" s="6"/>
      <c r="AA331" s="6"/>
      <c r="AB331" s="6">
        <f>$B331</f>
        <v>137</v>
      </c>
      <c r="AC331" s="6"/>
      <c r="AD331" s="6"/>
      <c r="AE331" s="6"/>
      <c r="AF331" s="6"/>
      <c r="AG331" s="6"/>
      <c r="AH331" s="6"/>
      <c r="AI331" s="6"/>
      <c r="AJ331" s="6"/>
      <c r="AL331" s="6"/>
      <c r="AM331" s="6">
        <f>$D331</f>
        <v>92</v>
      </c>
      <c r="AN331" s="6"/>
      <c r="AO331" s="6"/>
      <c r="AP331" s="6"/>
      <c r="AQ331" s="6"/>
      <c r="AR331" s="6"/>
      <c r="AS331" s="6"/>
      <c r="AT331" s="6"/>
      <c r="AU331" s="6"/>
    </row>
    <row r="332" spans="1:47" ht="15" customHeight="1" x14ac:dyDescent="0.3">
      <c r="A332" s="44">
        <v>467</v>
      </c>
      <c r="B332" s="44">
        <v>190</v>
      </c>
      <c r="C332" s="44">
        <v>58</v>
      </c>
      <c r="D332" s="44">
        <v>131</v>
      </c>
      <c r="E332" s="44">
        <v>1651</v>
      </c>
      <c r="F332" s="50">
        <v>3.7442129629629631E-2</v>
      </c>
      <c r="G332" s="43" t="s">
        <v>494</v>
      </c>
      <c r="H332" s="43" t="s">
        <v>575</v>
      </c>
      <c r="I332" s="44" t="s">
        <v>414</v>
      </c>
      <c r="J332" s="44" t="s">
        <v>37</v>
      </c>
      <c r="K332" s="44">
        <v>2</v>
      </c>
      <c r="L332" s="44" t="s">
        <v>36</v>
      </c>
      <c r="M332" s="6"/>
      <c r="N332" s="6">
        <f>$B332</f>
        <v>190</v>
      </c>
      <c r="O332" s="6"/>
      <c r="P332" s="6"/>
      <c r="Q332" s="6"/>
      <c r="R332" s="6"/>
      <c r="T332" s="6"/>
      <c r="U332" s="6">
        <f>$D332</f>
        <v>131</v>
      </c>
      <c r="V332" s="6"/>
      <c r="W332" s="6"/>
      <c r="X332" s="6"/>
      <c r="Y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</row>
    <row r="333" spans="1:47" ht="15" customHeight="1" x14ac:dyDescent="0.3">
      <c r="A333" s="44">
        <v>468</v>
      </c>
      <c r="B333" s="44">
        <v>191</v>
      </c>
      <c r="C333" s="44"/>
      <c r="D333" s="44"/>
      <c r="E333" s="44">
        <v>1108</v>
      </c>
      <c r="F333" s="50">
        <v>3.7442129629629631E-2</v>
      </c>
      <c r="G333" s="43" t="s">
        <v>167</v>
      </c>
      <c r="H333" s="43" t="s">
        <v>128</v>
      </c>
      <c r="I333" s="44" t="s">
        <v>74</v>
      </c>
      <c r="J333" s="44" t="s">
        <v>32</v>
      </c>
      <c r="K333" s="44">
        <v>2</v>
      </c>
      <c r="L333" s="44" t="s">
        <v>36</v>
      </c>
      <c r="M333" s="6"/>
      <c r="N333" s="6"/>
      <c r="O333" s="6"/>
      <c r="P333" s="6"/>
      <c r="Q333" s="6">
        <f>$B333</f>
        <v>191</v>
      </c>
      <c r="R333" s="6"/>
      <c r="T333" s="6"/>
      <c r="U333" s="6"/>
      <c r="V333" s="6"/>
      <c r="W333" s="6"/>
      <c r="X333" s="6"/>
      <c r="Y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</row>
    <row r="334" spans="1:47" ht="15" customHeight="1" x14ac:dyDescent="0.3">
      <c r="A334" s="44">
        <v>469</v>
      </c>
      <c r="B334" s="44">
        <v>192</v>
      </c>
      <c r="C334" s="44"/>
      <c r="D334" s="44"/>
      <c r="E334" s="44">
        <v>1110</v>
      </c>
      <c r="F334" s="50">
        <v>3.7499999999999999E-2</v>
      </c>
      <c r="G334" s="43" t="s">
        <v>331</v>
      </c>
      <c r="H334" s="43" t="s">
        <v>409</v>
      </c>
      <c r="I334" s="44" t="s">
        <v>74</v>
      </c>
      <c r="J334" s="44" t="s">
        <v>32</v>
      </c>
      <c r="K334" s="44">
        <v>2</v>
      </c>
      <c r="L334" s="44" t="s">
        <v>36</v>
      </c>
      <c r="M334" s="6"/>
      <c r="N334" s="6"/>
      <c r="O334" s="6"/>
      <c r="P334" s="6"/>
      <c r="Q334" s="6">
        <f>$B334</f>
        <v>192</v>
      </c>
      <c r="R334" s="6"/>
      <c r="T334" s="6"/>
      <c r="U334" s="6"/>
      <c r="V334" s="6"/>
      <c r="W334" s="6"/>
      <c r="X334" s="6"/>
      <c r="Y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</row>
    <row r="335" spans="1:47" ht="15" customHeight="1" x14ac:dyDescent="0.3">
      <c r="A335" s="44">
        <v>471</v>
      </c>
      <c r="B335" s="44">
        <v>193</v>
      </c>
      <c r="C335" s="44">
        <v>26</v>
      </c>
      <c r="D335" s="44">
        <v>132</v>
      </c>
      <c r="E335" s="44">
        <v>1126</v>
      </c>
      <c r="F335" s="50">
        <v>3.7615740740740741E-2</v>
      </c>
      <c r="G335" s="43" t="s">
        <v>576</v>
      </c>
      <c r="H335" s="43" t="s">
        <v>350</v>
      </c>
      <c r="I335" s="44" t="s">
        <v>442</v>
      </c>
      <c r="J335" s="44" t="s">
        <v>32</v>
      </c>
      <c r="K335" s="44">
        <v>2</v>
      </c>
      <c r="L335" s="44" t="s">
        <v>36</v>
      </c>
      <c r="M335" s="6"/>
      <c r="N335" s="6"/>
      <c r="O335" s="6"/>
      <c r="P335" s="6"/>
      <c r="Q335" s="6">
        <f>$B335</f>
        <v>193</v>
      </c>
      <c r="R335" s="6"/>
      <c r="T335" s="6"/>
      <c r="U335" s="6"/>
      <c r="V335" s="6"/>
      <c r="W335" s="6"/>
      <c r="X335" s="6">
        <f>$D335</f>
        <v>132</v>
      </c>
      <c r="Y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</row>
    <row r="336" spans="1:47" ht="15" customHeight="1" x14ac:dyDescent="0.3">
      <c r="A336" s="44">
        <v>479</v>
      </c>
      <c r="B336" s="44">
        <v>194</v>
      </c>
      <c r="C336" s="44">
        <v>47</v>
      </c>
      <c r="D336" s="44">
        <v>133</v>
      </c>
      <c r="E336" s="44">
        <v>1401</v>
      </c>
      <c r="F336" s="50">
        <v>3.7893518518518521E-2</v>
      </c>
      <c r="G336" s="43" t="s">
        <v>331</v>
      </c>
      <c r="H336" s="43" t="s">
        <v>222</v>
      </c>
      <c r="I336" s="44" t="s">
        <v>417</v>
      </c>
      <c r="J336" s="44" t="s">
        <v>30</v>
      </c>
      <c r="K336" s="44">
        <v>2</v>
      </c>
      <c r="L336" s="44" t="s">
        <v>36</v>
      </c>
      <c r="M336" s="6">
        <f>$B336</f>
        <v>194</v>
      </c>
      <c r="N336" s="6"/>
      <c r="O336" s="6"/>
      <c r="P336" s="6"/>
      <c r="Q336" s="6"/>
      <c r="R336" s="6"/>
      <c r="T336" s="6">
        <f>$D336</f>
        <v>133</v>
      </c>
      <c r="U336" s="6"/>
      <c r="V336" s="6"/>
      <c r="W336" s="6"/>
      <c r="X336" s="6"/>
      <c r="Y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</row>
    <row r="337" spans="1:47" ht="15" customHeight="1" x14ac:dyDescent="0.3">
      <c r="A337" s="44">
        <v>480</v>
      </c>
      <c r="B337" s="44">
        <v>195</v>
      </c>
      <c r="C337" s="44">
        <v>48</v>
      </c>
      <c r="D337" s="44">
        <v>134</v>
      </c>
      <c r="E337" s="44">
        <v>688</v>
      </c>
      <c r="F337" s="50">
        <v>3.7893518518518521E-2</v>
      </c>
      <c r="G337" s="43" t="s">
        <v>436</v>
      </c>
      <c r="H337" s="43" t="s">
        <v>577</v>
      </c>
      <c r="I337" s="44" t="s">
        <v>417</v>
      </c>
      <c r="J337" s="44" t="s">
        <v>40</v>
      </c>
      <c r="K337" s="44">
        <v>2</v>
      </c>
      <c r="L337" s="44" t="s">
        <v>36</v>
      </c>
      <c r="M337" s="6"/>
      <c r="N337" s="6"/>
      <c r="O337" s="6">
        <f>$B337</f>
        <v>195</v>
      </c>
      <c r="P337" s="6"/>
      <c r="Q337" s="6"/>
      <c r="R337" s="6"/>
      <c r="T337" s="6"/>
      <c r="U337" s="6"/>
      <c r="V337" s="6">
        <f>$D337</f>
        <v>134</v>
      </c>
      <c r="W337" s="6"/>
      <c r="X337" s="6"/>
      <c r="Y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</row>
    <row r="338" spans="1:47" ht="15" customHeight="1" x14ac:dyDescent="0.3">
      <c r="A338" s="44">
        <v>483</v>
      </c>
      <c r="B338" s="44">
        <v>138</v>
      </c>
      <c r="C338" s="44">
        <v>17</v>
      </c>
      <c r="D338" s="44">
        <v>93</v>
      </c>
      <c r="E338" s="44">
        <v>1271</v>
      </c>
      <c r="F338" s="50">
        <v>3.8032407407407411E-2</v>
      </c>
      <c r="G338" s="43" t="s">
        <v>922</v>
      </c>
      <c r="H338" s="43" t="s">
        <v>923</v>
      </c>
      <c r="I338" s="44" t="s">
        <v>442</v>
      </c>
      <c r="J338" s="44" t="s">
        <v>20</v>
      </c>
      <c r="K338" s="44">
        <v>3</v>
      </c>
      <c r="L338" s="44" t="s">
        <v>36</v>
      </c>
      <c r="M338" s="6"/>
      <c r="N338" s="6"/>
      <c r="O338" s="6"/>
      <c r="P338" s="6"/>
      <c r="Q338" s="6"/>
      <c r="R338" s="6"/>
      <c r="T338" s="6"/>
      <c r="U338" s="6"/>
      <c r="V338" s="6"/>
      <c r="W338" s="6"/>
      <c r="X338" s="6"/>
      <c r="Y338" s="6"/>
      <c r="AA338" s="6"/>
      <c r="AB338" s="6">
        <f>$B338</f>
        <v>138</v>
      </c>
      <c r="AC338" s="6"/>
      <c r="AD338" s="6"/>
      <c r="AE338" s="6"/>
      <c r="AF338" s="6"/>
      <c r="AG338" s="6"/>
      <c r="AH338" s="6"/>
      <c r="AI338" s="6"/>
      <c r="AJ338" s="6"/>
      <c r="AL338" s="6"/>
      <c r="AM338" s="6">
        <f>$D338</f>
        <v>93</v>
      </c>
      <c r="AN338" s="6"/>
      <c r="AO338" s="6"/>
      <c r="AP338" s="6"/>
      <c r="AQ338" s="6"/>
      <c r="AR338" s="6"/>
      <c r="AS338" s="6"/>
      <c r="AT338" s="6"/>
      <c r="AU338" s="6"/>
    </row>
    <row r="339" spans="1:47" ht="15" customHeight="1" x14ac:dyDescent="0.3">
      <c r="A339" s="44">
        <v>484</v>
      </c>
      <c r="B339" s="44">
        <v>139</v>
      </c>
      <c r="C339" s="44">
        <v>35</v>
      </c>
      <c r="D339" s="44">
        <v>94</v>
      </c>
      <c r="E339" s="44">
        <v>1866</v>
      </c>
      <c r="F339" s="50">
        <v>3.8043981481481484E-2</v>
      </c>
      <c r="G339" s="43" t="s">
        <v>492</v>
      </c>
      <c r="H339" s="43" t="s">
        <v>924</v>
      </c>
      <c r="I339" s="44" t="s">
        <v>414</v>
      </c>
      <c r="J339" s="44" t="s">
        <v>18</v>
      </c>
      <c r="K339" s="44">
        <v>3</v>
      </c>
      <c r="L339" s="44" t="s">
        <v>36</v>
      </c>
      <c r="M339" s="6"/>
      <c r="N339" s="6"/>
      <c r="O339" s="6"/>
      <c r="P339" s="6"/>
      <c r="Q339" s="6"/>
      <c r="R339" s="6"/>
      <c r="T339" s="6"/>
      <c r="U339" s="6"/>
      <c r="V339" s="6"/>
      <c r="W339" s="6"/>
      <c r="X339" s="6"/>
      <c r="Y339" s="6"/>
      <c r="AA339" s="6">
        <f>$B339</f>
        <v>139</v>
      </c>
      <c r="AB339" s="6"/>
      <c r="AC339" s="6"/>
      <c r="AD339" s="6"/>
      <c r="AE339" s="6"/>
      <c r="AF339" s="6"/>
      <c r="AG339" s="6"/>
      <c r="AH339" s="6"/>
      <c r="AI339" s="6"/>
      <c r="AJ339" s="6"/>
      <c r="AL339" s="6">
        <f>$D339</f>
        <v>94</v>
      </c>
      <c r="AM339" s="6"/>
      <c r="AN339" s="6"/>
      <c r="AO339" s="6"/>
      <c r="AP339" s="6"/>
      <c r="AQ339" s="6"/>
      <c r="AR339" s="6"/>
      <c r="AS339" s="6"/>
      <c r="AT339" s="6"/>
      <c r="AU339" s="6"/>
    </row>
    <row r="340" spans="1:47" ht="15" customHeight="1" x14ac:dyDescent="0.3">
      <c r="A340" s="44">
        <v>485</v>
      </c>
      <c r="B340" s="44">
        <v>196</v>
      </c>
      <c r="C340" s="44">
        <v>59</v>
      </c>
      <c r="D340" s="44">
        <v>135</v>
      </c>
      <c r="E340" s="44">
        <v>1146</v>
      </c>
      <c r="F340" s="50">
        <v>3.8055555555555551E-2</v>
      </c>
      <c r="G340" s="43" t="s">
        <v>578</v>
      </c>
      <c r="H340" s="43" t="s">
        <v>579</v>
      </c>
      <c r="I340" s="44" t="s">
        <v>414</v>
      </c>
      <c r="J340" s="44" t="s">
        <v>32</v>
      </c>
      <c r="K340" s="44">
        <v>2</v>
      </c>
      <c r="L340" s="44" t="s">
        <v>36</v>
      </c>
      <c r="M340" s="6"/>
      <c r="N340" s="6"/>
      <c r="O340" s="6"/>
      <c r="P340" s="6"/>
      <c r="Q340" s="6">
        <f>$B340</f>
        <v>196</v>
      </c>
      <c r="R340" s="6"/>
      <c r="T340" s="6"/>
      <c r="U340" s="6"/>
      <c r="V340" s="6"/>
      <c r="W340" s="6"/>
      <c r="X340" s="6">
        <f>$D340</f>
        <v>135</v>
      </c>
      <c r="Y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</row>
    <row r="341" spans="1:47" ht="15" customHeight="1" x14ac:dyDescent="0.3">
      <c r="A341" s="44">
        <v>490</v>
      </c>
      <c r="B341" s="44">
        <v>197</v>
      </c>
      <c r="C341" s="44">
        <v>27</v>
      </c>
      <c r="D341" s="44">
        <v>136</v>
      </c>
      <c r="E341" s="44">
        <v>780</v>
      </c>
      <c r="F341" s="50">
        <v>3.8240740740740735E-2</v>
      </c>
      <c r="G341" s="43" t="s">
        <v>580</v>
      </c>
      <c r="H341" s="43" t="s">
        <v>581</v>
      </c>
      <c r="I341" s="44" t="s">
        <v>442</v>
      </c>
      <c r="J341" s="44" t="s">
        <v>40</v>
      </c>
      <c r="K341" s="44">
        <v>2</v>
      </c>
      <c r="L341" s="44" t="s">
        <v>36</v>
      </c>
      <c r="M341" s="6"/>
      <c r="N341" s="6"/>
      <c r="O341" s="6">
        <f>$B341</f>
        <v>197</v>
      </c>
      <c r="P341" s="6"/>
      <c r="Q341" s="6"/>
      <c r="R341" s="6"/>
      <c r="T341" s="6"/>
      <c r="U341" s="6"/>
      <c r="V341" s="6">
        <f>$D341</f>
        <v>136</v>
      </c>
      <c r="W341" s="6"/>
      <c r="X341" s="6"/>
      <c r="Y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</row>
    <row r="342" spans="1:47" ht="15" customHeight="1" x14ac:dyDescent="0.3">
      <c r="A342" s="44">
        <v>492</v>
      </c>
      <c r="B342" s="44">
        <v>140</v>
      </c>
      <c r="C342" s="44">
        <v>36</v>
      </c>
      <c r="D342" s="44">
        <v>95</v>
      </c>
      <c r="E342" s="44">
        <v>1760</v>
      </c>
      <c r="F342" s="50">
        <v>3.829861111111111E-2</v>
      </c>
      <c r="G342" s="43" t="s">
        <v>453</v>
      </c>
      <c r="H342" s="43" t="s">
        <v>732</v>
      </c>
      <c r="I342" s="44" t="s">
        <v>414</v>
      </c>
      <c r="J342" s="44" t="s">
        <v>27</v>
      </c>
      <c r="K342" s="44">
        <v>3</v>
      </c>
      <c r="L342" s="44" t="s">
        <v>36</v>
      </c>
      <c r="M342" s="6"/>
      <c r="N342" s="6"/>
      <c r="O342" s="6"/>
      <c r="P342" s="6"/>
      <c r="Q342" s="6"/>
      <c r="R342" s="6"/>
      <c r="T342" s="6"/>
      <c r="U342" s="6"/>
      <c r="V342" s="6"/>
      <c r="W342" s="6"/>
      <c r="X342" s="6"/>
      <c r="Y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>
        <f>$B342</f>
        <v>140</v>
      </c>
      <c r="AL342" s="6"/>
      <c r="AM342" s="6"/>
      <c r="AN342" s="6"/>
      <c r="AO342" s="6"/>
      <c r="AP342" s="6"/>
      <c r="AQ342" s="6"/>
      <c r="AR342" s="6"/>
      <c r="AS342" s="6"/>
      <c r="AT342" s="6"/>
      <c r="AU342" s="6">
        <f>$D342</f>
        <v>95</v>
      </c>
    </row>
    <row r="343" spans="1:47" ht="15" customHeight="1" x14ac:dyDescent="0.3">
      <c r="A343" s="44">
        <v>494</v>
      </c>
      <c r="B343" s="44">
        <v>141</v>
      </c>
      <c r="C343" s="44">
        <v>37</v>
      </c>
      <c r="D343" s="44">
        <v>96</v>
      </c>
      <c r="E343" s="44">
        <v>1771</v>
      </c>
      <c r="F343" s="50">
        <v>3.8356481481481484E-2</v>
      </c>
      <c r="G343" s="43" t="s">
        <v>351</v>
      </c>
      <c r="H343" s="43" t="s">
        <v>925</v>
      </c>
      <c r="I343" s="44" t="s">
        <v>414</v>
      </c>
      <c r="J343" s="44" t="s">
        <v>27</v>
      </c>
      <c r="K343" s="44">
        <v>3</v>
      </c>
      <c r="L343" s="44" t="s">
        <v>36</v>
      </c>
      <c r="M343" s="6"/>
      <c r="N343" s="6"/>
      <c r="O343" s="6"/>
      <c r="P343" s="6"/>
      <c r="Q343" s="6"/>
      <c r="R343" s="6"/>
      <c r="T343" s="6"/>
      <c r="U343" s="6"/>
      <c r="V343" s="6"/>
      <c r="W343" s="6"/>
      <c r="X343" s="6"/>
      <c r="Y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>
        <f>$B343</f>
        <v>141</v>
      </c>
      <c r="AL343" s="6"/>
      <c r="AM343" s="6"/>
      <c r="AN343" s="6"/>
      <c r="AO343" s="6"/>
      <c r="AP343" s="6"/>
      <c r="AQ343" s="6"/>
      <c r="AR343" s="6"/>
      <c r="AS343" s="6"/>
      <c r="AT343" s="6"/>
      <c r="AU343" s="6">
        <f>$D343</f>
        <v>96</v>
      </c>
    </row>
    <row r="344" spans="1:47" ht="15" customHeight="1" x14ac:dyDescent="0.3">
      <c r="A344" s="44">
        <v>495</v>
      </c>
      <c r="B344" s="44">
        <v>198</v>
      </c>
      <c r="C344" s="44">
        <v>60</v>
      </c>
      <c r="D344" s="44">
        <v>137</v>
      </c>
      <c r="E344" s="44">
        <v>1109</v>
      </c>
      <c r="F344" s="50">
        <v>3.8368055555555558E-2</v>
      </c>
      <c r="G344" s="43" t="s">
        <v>455</v>
      </c>
      <c r="H344" s="43" t="s">
        <v>372</v>
      </c>
      <c r="I344" s="44" t="s">
        <v>414</v>
      </c>
      <c r="J344" s="44" t="s">
        <v>32</v>
      </c>
      <c r="K344" s="44">
        <v>2</v>
      </c>
      <c r="L344" s="44" t="s">
        <v>36</v>
      </c>
      <c r="M344" s="6"/>
      <c r="N344" s="6"/>
      <c r="O344" s="6"/>
      <c r="P344" s="6"/>
      <c r="Q344" s="6">
        <f>$B344</f>
        <v>198</v>
      </c>
      <c r="R344" s="6"/>
      <c r="T344" s="6"/>
      <c r="U344" s="6"/>
      <c r="V344" s="6"/>
      <c r="W344" s="6"/>
      <c r="X344" s="6">
        <f>$D344</f>
        <v>137</v>
      </c>
      <c r="Y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</row>
    <row r="345" spans="1:47" ht="15" customHeight="1" x14ac:dyDescent="0.3">
      <c r="A345" s="44">
        <v>497</v>
      </c>
      <c r="B345" s="44">
        <v>199</v>
      </c>
      <c r="C345" s="44">
        <v>61</v>
      </c>
      <c r="D345" s="44">
        <v>138</v>
      </c>
      <c r="E345" s="44">
        <v>749</v>
      </c>
      <c r="F345" s="50">
        <v>3.8391203703703705E-2</v>
      </c>
      <c r="G345" s="43" t="s">
        <v>331</v>
      </c>
      <c r="H345" s="43" t="s">
        <v>582</v>
      </c>
      <c r="I345" s="44" t="s">
        <v>414</v>
      </c>
      <c r="J345" s="44" t="s">
        <v>40</v>
      </c>
      <c r="K345" s="44">
        <v>2</v>
      </c>
      <c r="L345" s="44" t="s">
        <v>36</v>
      </c>
      <c r="M345" s="6"/>
      <c r="N345" s="6"/>
      <c r="O345" s="6">
        <f>$B345</f>
        <v>199</v>
      </c>
      <c r="P345" s="6"/>
      <c r="Q345" s="6"/>
      <c r="R345" s="6"/>
      <c r="T345" s="6"/>
      <c r="U345" s="6"/>
      <c r="V345" s="6">
        <f>$D345</f>
        <v>138</v>
      </c>
      <c r="W345" s="6"/>
      <c r="X345" s="6"/>
      <c r="Y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</row>
    <row r="346" spans="1:47" ht="15" customHeight="1" x14ac:dyDescent="0.3">
      <c r="A346" s="44">
        <v>498</v>
      </c>
      <c r="B346" s="44">
        <v>200</v>
      </c>
      <c r="C346" s="44">
        <v>28</v>
      </c>
      <c r="D346" s="44">
        <v>139</v>
      </c>
      <c r="E346" s="44">
        <v>1407</v>
      </c>
      <c r="F346" s="50">
        <v>3.8402777777777779E-2</v>
      </c>
      <c r="G346" s="43" t="s">
        <v>337</v>
      </c>
      <c r="H346" s="43" t="s">
        <v>583</v>
      </c>
      <c r="I346" s="44" t="s">
        <v>442</v>
      </c>
      <c r="J346" s="44" t="s">
        <v>30</v>
      </c>
      <c r="K346" s="44">
        <v>2</v>
      </c>
      <c r="L346" s="44" t="s">
        <v>36</v>
      </c>
      <c r="M346" s="6">
        <f>$B346</f>
        <v>200</v>
      </c>
      <c r="N346" s="6"/>
      <c r="O346" s="6"/>
      <c r="P346" s="6"/>
      <c r="Q346" s="6"/>
      <c r="R346" s="6"/>
      <c r="T346" s="6">
        <f>$D346</f>
        <v>139</v>
      </c>
      <c r="U346" s="6"/>
      <c r="V346" s="6"/>
      <c r="W346" s="6"/>
      <c r="X346" s="6"/>
      <c r="Y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</row>
    <row r="347" spans="1:47" ht="15" customHeight="1" x14ac:dyDescent="0.3">
      <c r="A347" s="44">
        <v>500</v>
      </c>
      <c r="B347" s="44">
        <v>201</v>
      </c>
      <c r="C347" s="44">
        <v>29</v>
      </c>
      <c r="D347" s="44">
        <v>140</v>
      </c>
      <c r="E347" s="44">
        <v>818</v>
      </c>
      <c r="F347" s="50">
        <v>3.8449074074074073E-2</v>
      </c>
      <c r="G347" s="43" t="s">
        <v>584</v>
      </c>
      <c r="H347" s="43" t="s">
        <v>567</v>
      </c>
      <c r="I347" s="44" t="s">
        <v>442</v>
      </c>
      <c r="J347" s="44" t="s">
        <v>39</v>
      </c>
      <c r="K347" s="44">
        <v>2</v>
      </c>
      <c r="L347" s="44" t="s">
        <v>36</v>
      </c>
      <c r="M347" s="6"/>
      <c r="N347" s="6"/>
      <c r="O347" s="6"/>
      <c r="P347" s="6"/>
      <c r="Q347" s="6"/>
      <c r="R347" s="6">
        <f>$B347</f>
        <v>201</v>
      </c>
      <c r="T347" s="6"/>
      <c r="U347" s="6"/>
      <c r="V347" s="6"/>
      <c r="W347" s="6"/>
      <c r="X347" s="6"/>
      <c r="Y347" s="6">
        <f>$D347</f>
        <v>140</v>
      </c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</row>
    <row r="348" spans="1:47" ht="15" customHeight="1" x14ac:dyDescent="0.3">
      <c r="A348" s="44">
        <v>503</v>
      </c>
      <c r="B348" s="44">
        <v>142</v>
      </c>
      <c r="C348" s="44">
        <v>38</v>
      </c>
      <c r="D348" s="44">
        <v>97</v>
      </c>
      <c r="E348" s="44">
        <v>1793</v>
      </c>
      <c r="F348" s="50">
        <v>3.8541666666666669E-2</v>
      </c>
      <c r="G348" s="43" t="s">
        <v>811</v>
      </c>
      <c r="H348" s="43" t="s">
        <v>926</v>
      </c>
      <c r="I348" s="44" t="s">
        <v>414</v>
      </c>
      <c r="J348" s="44" t="s">
        <v>27</v>
      </c>
      <c r="K348" s="44">
        <v>3</v>
      </c>
      <c r="L348" s="44" t="s">
        <v>36</v>
      </c>
      <c r="M348" s="6"/>
      <c r="N348" s="6"/>
      <c r="O348" s="6"/>
      <c r="P348" s="6"/>
      <c r="Q348" s="6"/>
      <c r="R348" s="6"/>
      <c r="T348" s="6"/>
      <c r="U348" s="6"/>
      <c r="V348" s="6"/>
      <c r="W348" s="6"/>
      <c r="X348" s="6"/>
      <c r="Y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>
        <f>$B348</f>
        <v>142</v>
      </c>
      <c r="AL348" s="6"/>
      <c r="AM348" s="6"/>
      <c r="AN348" s="6"/>
      <c r="AO348" s="6"/>
      <c r="AP348" s="6"/>
      <c r="AQ348" s="6"/>
      <c r="AR348" s="6"/>
      <c r="AS348" s="6"/>
      <c r="AT348" s="6"/>
      <c r="AU348" s="6">
        <f>$D348</f>
        <v>97</v>
      </c>
    </row>
    <row r="349" spans="1:47" ht="15" customHeight="1" x14ac:dyDescent="0.3">
      <c r="A349" s="44">
        <v>505</v>
      </c>
      <c r="B349" s="44">
        <v>143</v>
      </c>
      <c r="C349" s="44">
        <v>41</v>
      </c>
      <c r="D349" s="44">
        <v>98</v>
      </c>
      <c r="E349" s="44">
        <v>1268</v>
      </c>
      <c r="F349" s="50">
        <v>3.8634259259259257E-2</v>
      </c>
      <c r="G349" s="43" t="s">
        <v>494</v>
      </c>
      <c r="H349" s="43" t="s">
        <v>707</v>
      </c>
      <c r="I349" s="44" t="s">
        <v>417</v>
      </c>
      <c r="J349" s="44" t="s">
        <v>20</v>
      </c>
      <c r="K349" s="44">
        <v>3</v>
      </c>
      <c r="L349" s="44" t="s">
        <v>36</v>
      </c>
      <c r="M349" s="6"/>
      <c r="N349" s="6"/>
      <c r="O349" s="6"/>
      <c r="P349" s="6"/>
      <c r="Q349" s="6"/>
      <c r="R349" s="6"/>
      <c r="T349" s="6"/>
      <c r="U349" s="6"/>
      <c r="V349" s="6"/>
      <c r="W349" s="6"/>
      <c r="X349" s="6"/>
      <c r="Y349" s="6"/>
      <c r="AA349" s="6"/>
      <c r="AB349" s="6">
        <f>$B349</f>
        <v>143</v>
      </c>
      <c r="AC349" s="6"/>
      <c r="AD349" s="6"/>
      <c r="AE349" s="6"/>
      <c r="AF349" s="6"/>
      <c r="AG349" s="6"/>
      <c r="AH349" s="6"/>
      <c r="AI349" s="6"/>
      <c r="AJ349" s="6"/>
      <c r="AL349" s="6"/>
      <c r="AM349" s="6">
        <f>$D349</f>
        <v>98</v>
      </c>
      <c r="AN349" s="6"/>
      <c r="AO349" s="6"/>
      <c r="AP349" s="6"/>
      <c r="AQ349" s="6"/>
      <c r="AR349" s="6"/>
      <c r="AS349" s="6"/>
      <c r="AT349" s="6"/>
      <c r="AU349" s="6"/>
    </row>
    <row r="350" spans="1:47" ht="15" customHeight="1" x14ac:dyDescent="0.3">
      <c r="A350" s="44">
        <v>507</v>
      </c>
      <c r="B350" s="44">
        <v>144</v>
      </c>
      <c r="C350" s="44">
        <v>39</v>
      </c>
      <c r="D350" s="44">
        <v>99</v>
      </c>
      <c r="E350" s="44">
        <v>1895</v>
      </c>
      <c r="F350" s="50">
        <v>3.8715277777777772E-2</v>
      </c>
      <c r="G350" s="43" t="s">
        <v>533</v>
      </c>
      <c r="H350" s="43" t="s">
        <v>255</v>
      </c>
      <c r="I350" s="44" t="s">
        <v>414</v>
      </c>
      <c r="J350" s="44" t="s">
        <v>24</v>
      </c>
      <c r="K350" s="44">
        <v>3</v>
      </c>
      <c r="L350" s="44" t="s">
        <v>36</v>
      </c>
      <c r="M350" s="6"/>
      <c r="N350" s="6"/>
      <c r="O350" s="6"/>
      <c r="P350" s="6"/>
      <c r="Q350" s="6"/>
      <c r="R350" s="6"/>
      <c r="T350" s="6"/>
      <c r="U350" s="6"/>
      <c r="V350" s="6"/>
      <c r="W350" s="6"/>
      <c r="X350" s="6"/>
      <c r="Y350" s="6"/>
      <c r="AA350" s="6"/>
      <c r="AB350" s="6"/>
      <c r="AC350" s="6"/>
      <c r="AD350" s="6"/>
      <c r="AE350" s="6">
        <f>$B350</f>
        <v>144</v>
      </c>
      <c r="AF350" s="6"/>
      <c r="AG350" s="6"/>
      <c r="AH350" s="6"/>
      <c r="AI350" s="6"/>
      <c r="AJ350" s="6"/>
      <c r="AL350" s="6"/>
      <c r="AM350" s="6"/>
      <c r="AN350" s="6"/>
      <c r="AO350" s="6"/>
      <c r="AP350" s="6">
        <f>$D350</f>
        <v>99</v>
      </c>
      <c r="AQ350" s="6"/>
      <c r="AR350" s="6"/>
      <c r="AS350" s="6"/>
      <c r="AT350" s="6"/>
      <c r="AU350" s="6"/>
    </row>
    <row r="351" spans="1:47" ht="15" customHeight="1" x14ac:dyDescent="0.3">
      <c r="A351" s="44">
        <v>508</v>
      </c>
      <c r="B351" s="44">
        <v>202</v>
      </c>
      <c r="C351" s="44">
        <v>49</v>
      </c>
      <c r="D351" s="44">
        <v>141</v>
      </c>
      <c r="E351" s="44">
        <v>758</v>
      </c>
      <c r="F351" s="50">
        <v>3.8761574074074073E-2</v>
      </c>
      <c r="G351" s="43" t="s">
        <v>533</v>
      </c>
      <c r="H351" s="43" t="s">
        <v>269</v>
      </c>
      <c r="I351" s="44" t="s">
        <v>417</v>
      </c>
      <c r="J351" s="44" t="s">
        <v>40</v>
      </c>
      <c r="K351" s="44">
        <v>2</v>
      </c>
      <c r="L351" s="44" t="s">
        <v>36</v>
      </c>
      <c r="M351" s="6"/>
      <c r="N351" s="6"/>
      <c r="O351" s="6">
        <f>$B351</f>
        <v>202</v>
      </c>
      <c r="P351" s="6"/>
      <c r="Q351" s="6"/>
      <c r="R351" s="6"/>
      <c r="T351" s="6"/>
      <c r="U351" s="6"/>
      <c r="V351" s="6">
        <f>$D351</f>
        <v>141</v>
      </c>
      <c r="W351" s="6"/>
      <c r="X351" s="6"/>
      <c r="Y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</row>
    <row r="352" spans="1:47" ht="15" customHeight="1" x14ac:dyDescent="0.3">
      <c r="A352" s="44">
        <v>509</v>
      </c>
      <c r="B352" s="44">
        <v>203</v>
      </c>
      <c r="C352" s="44">
        <v>50</v>
      </c>
      <c r="D352" s="44">
        <v>142</v>
      </c>
      <c r="E352" s="44">
        <v>709</v>
      </c>
      <c r="F352" s="50">
        <v>3.8796296296296301E-2</v>
      </c>
      <c r="G352" s="43" t="s">
        <v>503</v>
      </c>
      <c r="H352" s="43" t="s">
        <v>286</v>
      </c>
      <c r="I352" s="44" t="s">
        <v>417</v>
      </c>
      <c r="J352" s="44" t="s">
        <v>40</v>
      </c>
      <c r="K352" s="44">
        <v>2</v>
      </c>
      <c r="L352" s="44" t="s">
        <v>36</v>
      </c>
      <c r="M352" s="6"/>
      <c r="N352" s="6"/>
      <c r="O352" s="6">
        <f>$B352</f>
        <v>203</v>
      </c>
      <c r="P352" s="6"/>
      <c r="Q352" s="6"/>
      <c r="R352" s="6"/>
      <c r="T352" s="6"/>
      <c r="U352" s="6"/>
      <c r="V352" s="6">
        <f>$D352</f>
        <v>142</v>
      </c>
      <c r="W352" s="6"/>
      <c r="X352" s="6"/>
      <c r="Y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</row>
    <row r="353" spans="1:47" ht="15" customHeight="1" x14ac:dyDescent="0.3">
      <c r="A353" s="44">
        <v>510</v>
      </c>
      <c r="B353" s="44">
        <v>145</v>
      </c>
      <c r="C353" s="44">
        <v>42</v>
      </c>
      <c r="D353" s="44">
        <v>100</v>
      </c>
      <c r="E353" s="44">
        <v>1878</v>
      </c>
      <c r="F353" s="50">
        <v>3.8842592592592595E-2</v>
      </c>
      <c r="G353" s="43" t="s">
        <v>465</v>
      </c>
      <c r="H353" s="43" t="s">
        <v>927</v>
      </c>
      <c r="I353" s="44" t="s">
        <v>417</v>
      </c>
      <c r="J353" s="44" t="s">
        <v>18</v>
      </c>
      <c r="K353" s="44">
        <v>3</v>
      </c>
      <c r="L353" s="44" t="s">
        <v>36</v>
      </c>
      <c r="M353" s="6"/>
      <c r="N353" s="6"/>
      <c r="O353" s="6"/>
      <c r="P353" s="6"/>
      <c r="Q353" s="6"/>
      <c r="R353" s="6"/>
      <c r="T353" s="6"/>
      <c r="U353" s="6"/>
      <c r="V353" s="6"/>
      <c r="W353" s="6"/>
      <c r="X353" s="6"/>
      <c r="Y353" s="6"/>
      <c r="AA353" s="6">
        <f>$B353</f>
        <v>145</v>
      </c>
      <c r="AB353" s="6"/>
      <c r="AC353" s="6"/>
      <c r="AD353" s="6"/>
      <c r="AE353" s="6"/>
      <c r="AF353" s="6"/>
      <c r="AG353" s="6"/>
      <c r="AH353" s="6"/>
      <c r="AI353" s="6"/>
      <c r="AJ353" s="6"/>
      <c r="AL353" s="6">
        <f>$D353</f>
        <v>100</v>
      </c>
      <c r="AM353" s="6"/>
      <c r="AN353" s="6"/>
      <c r="AO353" s="6"/>
      <c r="AP353" s="6"/>
      <c r="AQ353" s="6"/>
      <c r="AR353" s="6"/>
      <c r="AS353" s="6"/>
      <c r="AT353" s="6"/>
      <c r="AU353" s="6"/>
    </row>
    <row r="354" spans="1:47" ht="15" customHeight="1" x14ac:dyDescent="0.3">
      <c r="A354" s="44">
        <v>513</v>
      </c>
      <c r="B354" s="44">
        <v>146</v>
      </c>
      <c r="C354" s="44">
        <v>18</v>
      </c>
      <c r="D354" s="44">
        <v>101</v>
      </c>
      <c r="E354" s="44">
        <v>1952</v>
      </c>
      <c r="F354" s="50">
        <v>3.9074074074074074E-2</v>
      </c>
      <c r="G354" s="43" t="s">
        <v>928</v>
      </c>
      <c r="H354" s="43" t="s">
        <v>929</v>
      </c>
      <c r="I354" s="44" t="s">
        <v>442</v>
      </c>
      <c r="J354" s="44" t="s">
        <v>19</v>
      </c>
      <c r="K354" s="44">
        <v>3</v>
      </c>
      <c r="L354" s="44" t="s">
        <v>36</v>
      </c>
      <c r="M354" s="6"/>
      <c r="N354" s="6"/>
      <c r="O354" s="6"/>
      <c r="P354" s="6"/>
      <c r="Q354" s="6"/>
      <c r="R354" s="6"/>
      <c r="T354" s="6"/>
      <c r="U354" s="6"/>
      <c r="V354" s="6"/>
      <c r="W354" s="6"/>
      <c r="X354" s="6"/>
      <c r="Y354" s="6"/>
      <c r="AA354" s="6"/>
      <c r="AB354" s="6"/>
      <c r="AC354" s="6"/>
      <c r="AD354" s="6"/>
      <c r="AE354" s="6"/>
      <c r="AF354" s="6">
        <f>$B354</f>
        <v>146</v>
      </c>
      <c r="AG354" s="6"/>
      <c r="AH354" s="6"/>
      <c r="AI354" s="6"/>
      <c r="AJ354" s="6"/>
      <c r="AL354" s="6"/>
      <c r="AM354" s="6"/>
      <c r="AN354" s="6"/>
      <c r="AO354" s="6"/>
      <c r="AP354" s="6"/>
      <c r="AQ354" s="6">
        <f>$D354</f>
        <v>101</v>
      </c>
      <c r="AR354" s="6"/>
      <c r="AS354" s="6"/>
      <c r="AT354" s="6"/>
      <c r="AU354" s="6"/>
    </row>
    <row r="355" spans="1:47" ht="15" customHeight="1" x14ac:dyDescent="0.3">
      <c r="A355" s="44">
        <v>515</v>
      </c>
      <c r="B355" s="44">
        <v>204</v>
      </c>
      <c r="C355" s="44">
        <v>62</v>
      </c>
      <c r="D355" s="44">
        <v>143</v>
      </c>
      <c r="E355" s="44">
        <v>770</v>
      </c>
      <c r="F355" s="50">
        <v>3.9155092592592596E-2</v>
      </c>
      <c r="G355" s="43" t="s">
        <v>585</v>
      </c>
      <c r="H355" s="43" t="s">
        <v>586</v>
      </c>
      <c r="I355" s="44" t="s">
        <v>414</v>
      </c>
      <c r="J355" s="44" t="s">
        <v>40</v>
      </c>
      <c r="K355" s="44">
        <v>2</v>
      </c>
      <c r="L355" s="44" t="s">
        <v>36</v>
      </c>
      <c r="M355" s="6"/>
      <c r="N355" s="6"/>
      <c r="O355" s="6">
        <f>$B355</f>
        <v>204</v>
      </c>
      <c r="P355" s="6"/>
      <c r="Q355" s="6"/>
      <c r="R355" s="6"/>
      <c r="T355" s="6"/>
      <c r="U355" s="6"/>
      <c r="V355" s="6">
        <f>$D355</f>
        <v>143</v>
      </c>
      <c r="W355" s="6"/>
      <c r="X355" s="6"/>
      <c r="Y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</row>
    <row r="356" spans="1:47" ht="15" customHeight="1" x14ac:dyDescent="0.3">
      <c r="A356" s="44">
        <v>521</v>
      </c>
      <c r="B356" s="44">
        <v>205</v>
      </c>
      <c r="C356" s="44">
        <v>63</v>
      </c>
      <c r="D356" s="44">
        <v>144</v>
      </c>
      <c r="E356" s="44">
        <v>1135</v>
      </c>
      <c r="F356" s="50">
        <v>3.9305555555555559E-2</v>
      </c>
      <c r="G356" s="43" t="s">
        <v>495</v>
      </c>
      <c r="H356" s="43" t="s">
        <v>587</v>
      </c>
      <c r="I356" s="44" t="s">
        <v>414</v>
      </c>
      <c r="J356" s="44" t="s">
        <v>32</v>
      </c>
      <c r="K356" s="44">
        <v>2</v>
      </c>
      <c r="L356" s="44" t="s">
        <v>36</v>
      </c>
      <c r="M356" s="6"/>
      <c r="N356" s="6"/>
      <c r="O356" s="6"/>
      <c r="P356" s="6"/>
      <c r="Q356" s="6">
        <f>$B356</f>
        <v>205</v>
      </c>
      <c r="R356" s="6"/>
      <c r="T356" s="6"/>
      <c r="U356" s="6"/>
      <c r="V356" s="6"/>
      <c r="W356" s="6"/>
      <c r="X356" s="6">
        <f>$D356</f>
        <v>144</v>
      </c>
      <c r="Y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</row>
    <row r="357" spans="1:47" ht="15" customHeight="1" x14ac:dyDescent="0.3">
      <c r="A357" s="44">
        <v>522</v>
      </c>
      <c r="B357" s="44">
        <v>206</v>
      </c>
      <c r="C357" s="44">
        <v>64</v>
      </c>
      <c r="D357" s="44">
        <v>145</v>
      </c>
      <c r="E357" s="44">
        <v>2021</v>
      </c>
      <c r="F357" s="50">
        <v>3.9317129629629632E-2</v>
      </c>
      <c r="G357" s="43" t="s">
        <v>588</v>
      </c>
      <c r="H357" s="43" t="s">
        <v>589</v>
      </c>
      <c r="I357" s="44" t="s">
        <v>414</v>
      </c>
      <c r="J357" s="44" t="s">
        <v>23</v>
      </c>
      <c r="K357" s="44">
        <v>2</v>
      </c>
      <c r="L357" s="44" t="s">
        <v>36</v>
      </c>
      <c r="M357" s="6"/>
      <c r="N357" s="6"/>
      <c r="O357" s="6"/>
      <c r="P357" s="6">
        <f>$B357</f>
        <v>206</v>
      </c>
      <c r="Q357" s="6"/>
      <c r="R357" s="6"/>
      <c r="T357" s="6"/>
      <c r="U357" s="6"/>
      <c r="V357" s="6"/>
      <c r="W357" s="6">
        <f>$D357</f>
        <v>145</v>
      </c>
      <c r="X357" s="6"/>
      <c r="Y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</row>
    <row r="358" spans="1:47" ht="15" customHeight="1" x14ac:dyDescent="0.3">
      <c r="A358" s="44">
        <v>524</v>
      </c>
      <c r="B358" s="44">
        <v>147</v>
      </c>
      <c r="C358" s="44"/>
      <c r="D358" s="44"/>
      <c r="E358" s="44">
        <v>1781</v>
      </c>
      <c r="F358" s="50">
        <v>3.9432870370370368E-2</v>
      </c>
      <c r="G358" s="43" t="s">
        <v>492</v>
      </c>
      <c r="H358" s="43" t="s">
        <v>374</v>
      </c>
      <c r="I358" s="44" t="s">
        <v>74</v>
      </c>
      <c r="J358" s="44" t="s">
        <v>27</v>
      </c>
      <c r="K358" s="44">
        <v>3</v>
      </c>
      <c r="L358" s="44" t="s">
        <v>36</v>
      </c>
      <c r="M358" s="6"/>
      <c r="N358" s="6"/>
      <c r="O358" s="6"/>
      <c r="P358" s="6"/>
      <c r="Q358" s="6"/>
      <c r="R358" s="6"/>
      <c r="T358" s="6"/>
      <c r="U358" s="6"/>
      <c r="V358" s="6"/>
      <c r="W358" s="6"/>
      <c r="X358" s="6"/>
      <c r="Y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>
        <f>$B358</f>
        <v>147</v>
      </c>
      <c r="AL358" s="6"/>
      <c r="AM358" s="6"/>
      <c r="AN358" s="6"/>
      <c r="AO358" s="6"/>
      <c r="AP358" s="6"/>
      <c r="AQ358" s="6"/>
      <c r="AR358" s="6"/>
      <c r="AS358" s="6"/>
      <c r="AT358" s="6"/>
      <c r="AU358" s="6"/>
    </row>
    <row r="359" spans="1:47" ht="15" customHeight="1" x14ac:dyDescent="0.3">
      <c r="A359" s="44">
        <v>525</v>
      </c>
      <c r="B359" s="44">
        <v>148</v>
      </c>
      <c r="C359" s="44">
        <v>19</v>
      </c>
      <c r="D359" s="44">
        <v>102</v>
      </c>
      <c r="E359" s="44">
        <v>1808</v>
      </c>
      <c r="F359" s="50">
        <v>3.9537037037037037E-2</v>
      </c>
      <c r="G359" s="43" t="s">
        <v>598</v>
      </c>
      <c r="H359" s="43" t="s">
        <v>627</v>
      </c>
      <c r="I359" s="44" t="s">
        <v>442</v>
      </c>
      <c r="J359" s="44" t="s">
        <v>27</v>
      </c>
      <c r="K359" s="44">
        <v>3</v>
      </c>
      <c r="L359" s="44" t="s">
        <v>36</v>
      </c>
      <c r="M359" s="6"/>
      <c r="N359" s="6"/>
      <c r="O359" s="6"/>
      <c r="P359" s="6"/>
      <c r="Q359" s="6"/>
      <c r="R359" s="6"/>
      <c r="T359" s="6"/>
      <c r="U359" s="6"/>
      <c r="V359" s="6"/>
      <c r="W359" s="6"/>
      <c r="X359" s="6"/>
      <c r="Y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>
        <f>$B359</f>
        <v>148</v>
      </c>
      <c r="AL359" s="6"/>
      <c r="AM359" s="6"/>
      <c r="AN359" s="6"/>
      <c r="AO359" s="6"/>
      <c r="AP359" s="6"/>
      <c r="AQ359" s="6"/>
      <c r="AR359" s="6"/>
      <c r="AS359" s="6"/>
      <c r="AT359" s="6"/>
      <c r="AU359" s="6">
        <f>$D359</f>
        <v>102</v>
      </c>
    </row>
    <row r="360" spans="1:47" ht="15" customHeight="1" x14ac:dyDescent="0.3">
      <c r="A360" s="44">
        <v>526</v>
      </c>
      <c r="B360" s="44">
        <v>149</v>
      </c>
      <c r="C360" s="44">
        <v>43</v>
      </c>
      <c r="D360" s="44">
        <v>103</v>
      </c>
      <c r="E360" s="44">
        <v>1710</v>
      </c>
      <c r="F360" s="50">
        <v>3.9583333333333331E-2</v>
      </c>
      <c r="G360" s="43" t="s">
        <v>465</v>
      </c>
      <c r="H360" s="43" t="s">
        <v>930</v>
      </c>
      <c r="I360" s="44" t="s">
        <v>417</v>
      </c>
      <c r="J360" s="44" t="s">
        <v>21</v>
      </c>
      <c r="K360" s="44">
        <v>3</v>
      </c>
      <c r="L360" s="44" t="s">
        <v>36</v>
      </c>
      <c r="M360" s="6"/>
      <c r="N360" s="6"/>
      <c r="O360" s="6"/>
      <c r="P360" s="6"/>
      <c r="Q360" s="6"/>
      <c r="R360" s="6"/>
      <c r="T360" s="6"/>
      <c r="U360" s="6"/>
      <c r="V360" s="6"/>
      <c r="W360" s="6"/>
      <c r="X360" s="6"/>
      <c r="Y360" s="6"/>
      <c r="AA360" s="6"/>
      <c r="AB360" s="6"/>
      <c r="AC360" s="6"/>
      <c r="AD360" s="6">
        <f>$B360</f>
        <v>149</v>
      </c>
      <c r="AE360" s="6"/>
      <c r="AF360" s="6"/>
      <c r="AG360" s="6"/>
      <c r="AH360" s="6"/>
      <c r="AI360" s="6"/>
      <c r="AJ360" s="6"/>
      <c r="AL360" s="6"/>
      <c r="AM360" s="6"/>
      <c r="AN360" s="6"/>
      <c r="AO360" s="6">
        <f>$D360</f>
        <v>103</v>
      </c>
      <c r="AP360" s="6"/>
      <c r="AQ360" s="6"/>
      <c r="AR360" s="6"/>
      <c r="AS360" s="6"/>
      <c r="AT360" s="6"/>
      <c r="AU360" s="6"/>
    </row>
    <row r="361" spans="1:47" ht="15" customHeight="1" x14ac:dyDescent="0.3">
      <c r="A361" s="44">
        <v>527</v>
      </c>
      <c r="B361" s="44">
        <v>207</v>
      </c>
      <c r="C361" s="44">
        <v>51</v>
      </c>
      <c r="D361" s="44">
        <v>146</v>
      </c>
      <c r="E361" s="44">
        <v>865</v>
      </c>
      <c r="F361" s="50">
        <v>3.9606481481481486E-2</v>
      </c>
      <c r="G361" s="43" t="s">
        <v>449</v>
      </c>
      <c r="H361" s="43" t="s">
        <v>590</v>
      </c>
      <c r="I361" s="44" t="s">
        <v>417</v>
      </c>
      <c r="J361" s="44" t="s">
        <v>39</v>
      </c>
      <c r="K361" s="44">
        <v>2</v>
      </c>
      <c r="L361" s="44" t="s">
        <v>36</v>
      </c>
      <c r="M361" s="6"/>
      <c r="N361" s="6"/>
      <c r="O361" s="6"/>
      <c r="P361" s="6"/>
      <c r="Q361" s="6"/>
      <c r="R361" s="6">
        <f>$B361</f>
        <v>207</v>
      </c>
      <c r="T361" s="6"/>
      <c r="U361" s="6"/>
      <c r="V361" s="6"/>
      <c r="W361" s="6"/>
      <c r="X361" s="6"/>
      <c r="Y361" s="6">
        <f>$D361</f>
        <v>146</v>
      </c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</row>
    <row r="362" spans="1:47" ht="15" customHeight="1" x14ac:dyDescent="0.3">
      <c r="A362" s="44">
        <v>528</v>
      </c>
      <c r="B362" s="44">
        <v>208</v>
      </c>
      <c r="C362" s="44">
        <v>52</v>
      </c>
      <c r="D362" s="44">
        <v>147</v>
      </c>
      <c r="E362" s="44">
        <v>773</v>
      </c>
      <c r="F362" s="50">
        <v>3.9641203703703706E-2</v>
      </c>
      <c r="G362" s="43" t="s">
        <v>95</v>
      </c>
      <c r="H362" s="43" t="s">
        <v>591</v>
      </c>
      <c r="I362" s="44" t="s">
        <v>417</v>
      </c>
      <c r="J362" s="44" t="s">
        <v>40</v>
      </c>
      <c r="K362" s="44">
        <v>2</v>
      </c>
      <c r="L362" s="44" t="s">
        <v>36</v>
      </c>
      <c r="M362" s="6"/>
      <c r="N362" s="6"/>
      <c r="O362" s="6">
        <f>$B362</f>
        <v>208</v>
      </c>
      <c r="P362" s="6"/>
      <c r="Q362" s="6"/>
      <c r="R362" s="6"/>
      <c r="T362" s="6"/>
      <c r="U362" s="6"/>
      <c r="V362" s="6">
        <f>$D362</f>
        <v>147</v>
      </c>
      <c r="W362" s="6"/>
      <c r="X362" s="6"/>
      <c r="Y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</row>
    <row r="363" spans="1:47" ht="15" customHeight="1" x14ac:dyDescent="0.3">
      <c r="A363" s="44">
        <v>530</v>
      </c>
      <c r="B363" s="44">
        <v>150</v>
      </c>
      <c r="C363" s="44"/>
      <c r="D363" s="44"/>
      <c r="E363" s="44">
        <v>1798</v>
      </c>
      <c r="F363" s="50">
        <v>3.9803240740740736E-2</v>
      </c>
      <c r="G363" s="43" t="s">
        <v>830</v>
      </c>
      <c r="H363" s="43" t="s">
        <v>831</v>
      </c>
      <c r="I363" s="44" t="s">
        <v>74</v>
      </c>
      <c r="J363" s="44" t="s">
        <v>27</v>
      </c>
      <c r="K363" s="44">
        <v>3</v>
      </c>
      <c r="L363" s="44" t="s">
        <v>36</v>
      </c>
      <c r="M363" s="6"/>
      <c r="N363" s="6"/>
      <c r="O363" s="6"/>
      <c r="P363" s="6"/>
      <c r="Q363" s="6"/>
      <c r="R363" s="6"/>
      <c r="T363" s="6"/>
      <c r="U363" s="6"/>
      <c r="V363" s="6"/>
      <c r="W363" s="6"/>
      <c r="X363" s="6"/>
      <c r="Y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>
        <f>$B363</f>
        <v>150</v>
      </c>
      <c r="AL363" s="6"/>
      <c r="AM363" s="6"/>
      <c r="AN363" s="6"/>
      <c r="AO363" s="6"/>
      <c r="AP363" s="6"/>
      <c r="AQ363" s="6"/>
      <c r="AR363" s="6"/>
      <c r="AS363" s="6"/>
      <c r="AT363" s="6"/>
      <c r="AU363" s="6"/>
    </row>
    <row r="364" spans="1:47" ht="15" customHeight="1" x14ac:dyDescent="0.3">
      <c r="A364" s="44">
        <v>533</v>
      </c>
      <c r="B364" s="44">
        <v>151</v>
      </c>
      <c r="C364" s="44">
        <v>40</v>
      </c>
      <c r="D364" s="44">
        <v>104</v>
      </c>
      <c r="E364" s="44">
        <v>1759</v>
      </c>
      <c r="F364" s="50">
        <v>3.9895833333333332E-2</v>
      </c>
      <c r="G364" s="43" t="s">
        <v>656</v>
      </c>
      <c r="H364" s="43" t="s">
        <v>627</v>
      </c>
      <c r="I364" s="44" t="s">
        <v>414</v>
      </c>
      <c r="J364" s="44" t="s">
        <v>27</v>
      </c>
      <c r="K364" s="44">
        <v>3</v>
      </c>
      <c r="L364" s="44" t="s">
        <v>36</v>
      </c>
      <c r="M364" s="6"/>
      <c r="N364" s="6"/>
      <c r="O364" s="6"/>
      <c r="P364" s="6"/>
      <c r="Q364" s="6"/>
      <c r="R364" s="6"/>
      <c r="T364" s="6"/>
      <c r="U364" s="6"/>
      <c r="V364" s="6"/>
      <c r="W364" s="6"/>
      <c r="X364" s="6"/>
      <c r="Y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>
        <f>$B364</f>
        <v>151</v>
      </c>
      <c r="AL364" s="6"/>
      <c r="AM364" s="6"/>
      <c r="AN364" s="6"/>
      <c r="AO364" s="6"/>
      <c r="AP364" s="6"/>
      <c r="AQ364" s="6"/>
      <c r="AR364" s="6"/>
      <c r="AS364" s="6"/>
      <c r="AT364" s="6"/>
      <c r="AU364" s="6">
        <f>$D364</f>
        <v>104</v>
      </c>
    </row>
    <row r="365" spans="1:47" ht="15" customHeight="1" x14ac:dyDescent="0.3">
      <c r="A365" s="44">
        <v>536</v>
      </c>
      <c r="B365" s="44">
        <v>152</v>
      </c>
      <c r="C365" s="44">
        <v>44</v>
      </c>
      <c r="D365" s="44">
        <v>105</v>
      </c>
      <c r="E365" s="44">
        <v>1922</v>
      </c>
      <c r="F365" s="50">
        <v>3.9976851851851854E-2</v>
      </c>
      <c r="G365" s="43" t="s">
        <v>490</v>
      </c>
      <c r="H365" s="43" t="s">
        <v>621</v>
      </c>
      <c r="I365" s="44" t="s">
        <v>417</v>
      </c>
      <c r="J365" s="44" t="s">
        <v>22</v>
      </c>
      <c r="K365" s="44">
        <v>3</v>
      </c>
      <c r="L365" s="44" t="s">
        <v>36</v>
      </c>
      <c r="M365" s="6"/>
      <c r="N365" s="6"/>
      <c r="O365" s="6"/>
      <c r="P365" s="6"/>
      <c r="Q365" s="6"/>
      <c r="R365" s="6"/>
      <c r="T365" s="6"/>
      <c r="U365" s="6"/>
      <c r="V365" s="6"/>
      <c r="W365" s="6"/>
      <c r="X365" s="6"/>
      <c r="Y365" s="6"/>
      <c r="AA365" s="6"/>
      <c r="AB365" s="6"/>
      <c r="AC365" s="6"/>
      <c r="AD365" s="6"/>
      <c r="AE365" s="6"/>
      <c r="AF365" s="6"/>
      <c r="AG365" s="6"/>
      <c r="AH365" s="6"/>
      <c r="AI365" s="6">
        <f>$B365</f>
        <v>152</v>
      </c>
      <c r="AJ365" s="6"/>
      <c r="AL365" s="6"/>
      <c r="AM365" s="6"/>
      <c r="AN365" s="6"/>
      <c r="AO365" s="6"/>
      <c r="AP365" s="6"/>
      <c r="AQ365" s="6"/>
      <c r="AR365" s="6"/>
      <c r="AS365" s="6"/>
      <c r="AT365" s="6">
        <f>$D365</f>
        <v>105</v>
      </c>
      <c r="AU365" s="6"/>
    </row>
    <row r="366" spans="1:47" ht="15" customHeight="1" x14ac:dyDescent="0.3">
      <c r="A366" s="44">
        <v>544</v>
      </c>
      <c r="B366" s="44">
        <v>153</v>
      </c>
      <c r="C366" s="44">
        <v>3</v>
      </c>
      <c r="D366" s="44">
        <v>106</v>
      </c>
      <c r="E366" s="44">
        <v>1439</v>
      </c>
      <c r="F366" s="50">
        <v>4.0312500000000001E-2</v>
      </c>
      <c r="G366" s="43" t="s">
        <v>470</v>
      </c>
      <c r="H366" s="43" t="s">
        <v>687</v>
      </c>
      <c r="I366" s="44" t="s">
        <v>530</v>
      </c>
      <c r="J366" s="44" t="s">
        <v>34</v>
      </c>
      <c r="K366" s="44">
        <v>3</v>
      </c>
      <c r="L366" s="44" t="s">
        <v>36</v>
      </c>
      <c r="M366" s="6"/>
      <c r="N366" s="6"/>
      <c r="O366" s="6"/>
      <c r="P366" s="6"/>
      <c r="Q366" s="6"/>
      <c r="R366" s="6"/>
      <c r="T366" s="6"/>
      <c r="U366" s="6"/>
      <c r="V366" s="6"/>
      <c r="W366" s="6"/>
      <c r="X366" s="6"/>
      <c r="Y366" s="6"/>
      <c r="AA366" s="6"/>
      <c r="AB366" s="6"/>
      <c r="AC366" s="6"/>
      <c r="AD366" s="6"/>
      <c r="AE366" s="6"/>
      <c r="AF366" s="6"/>
      <c r="AG366" s="6"/>
      <c r="AH366" s="6">
        <f>$B366</f>
        <v>153</v>
      </c>
      <c r="AI366" s="6"/>
      <c r="AJ366" s="6"/>
      <c r="AL366" s="6"/>
      <c r="AM366" s="6"/>
      <c r="AN366" s="6"/>
      <c r="AO366" s="6"/>
      <c r="AP366" s="6"/>
      <c r="AQ366" s="6"/>
      <c r="AR366" s="6"/>
      <c r="AS366" s="6">
        <f>$D366</f>
        <v>106</v>
      </c>
      <c r="AT366" s="6"/>
      <c r="AU366" s="6"/>
    </row>
    <row r="367" spans="1:47" ht="15" customHeight="1" x14ac:dyDescent="0.3">
      <c r="A367" s="44">
        <v>546</v>
      </c>
      <c r="B367" s="44">
        <v>209</v>
      </c>
      <c r="C367" s="44">
        <v>30</v>
      </c>
      <c r="D367" s="44">
        <v>148</v>
      </c>
      <c r="E367" s="44">
        <v>1564</v>
      </c>
      <c r="F367" s="50">
        <v>4.0625000000000001E-2</v>
      </c>
      <c r="G367" s="43" t="s">
        <v>592</v>
      </c>
      <c r="H367" s="43" t="s">
        <v>593</v>
      </c>
      <c r="I367" s="44" t="s">
        <v>442</v>
      </c>
      <c r="J367" s="44" t="s">
        <v>23</v>
      </c>
      <c r="K367" s="44">
        <v>2</v>
      </c>
      <c r="L367" s="44" t="s">
        <v>36</v>
      </c>
      <c r="M367" s="6"/>
      <c r="N367" s="6"/>
      <c r="O367" s="6"/>
      <c r="P367" s="6">
        <f>$B367</f>
        <v>209</v>
      </c>
      <c r="Q367" s="6"/>
      <c r="R367" s="6"/>
      <c r="T367" s="6"/>
      <c r="U367" s="6"/>
      <c r="V367" s="6"/>
      <c r="W367" s="6">
        <f>$D367</f>
        <v>148</v>
      </c>
      <c r="X367" s="6"/>
      <c r="Y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</row>
    <row r="368" spans="1:47" ht="15" customHeight="1" x14ac:dyDescent="0.3">
      <c r="A368" s="44">
        <v>547</v>
      </c>
      <c r="B368" s="44">
        <v>210</v>
      </c>
      <c r="C368" s="44"/>
      <c r="D368" s="44"/>
      <c r="E368" s="44">
        <v>697</v>
      </c>
      <c r="F368" s="50">
        <v>4.0752314814814811E-2</v>
      </c>
      <c r="G368" s="43" t="s">
        <v>410</v>
      </c>
      <c r="H368" s="43" t="s">
        <v>411</v>
      </c>
      <c r="I368" s="44" t="s">
        <v>74</v>
      </c>
      <c r="J368" s="44" t="s">
        <v>40</v>
      </c>
      <c r="K368" s="44">
        <v>2</v>
      </c>
      <c r="L368" s="44" t="s">
        <v>36</v>
      </c>
      <c r="M368" s="6"/>
      <c r="N368" s="6"/>
      <c r="O368" s="6">
        <f>$B368</f>
        <v>210</v>
      </c>
      <c r="P368" s="6"/>
      <c r="Q368" s="6"/>
      <c r="R368" s="6"/>
      <c r="T368" s="6"/>
      <c r="U368" s="6"/>
      <c r="V368" s="6"/>
      <c r="W368" s="6"/>
      <c r="X368" s="6"/>
      <c r="Y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</row>
    <row r="369" spans="1:47" ht="15" customHeight="1" x14ac:dyDescent="0.3">
      <c r="A369" s="44">
        <v>549</v>
      </c>
      <c r="B369" s="44">
        <v>154</v>
      </c>
      <c r="C369" s="44">
        <v>45</v>
      </c>
      <c r="D369" s="44">
        <v>107</v>
      </c>
      <c r="E369" s="44">
        <v>1875</v>
      </c>
      <c r="F369" s="50">
        <v>4.0787037037037038E-2</v>
      </c>
      <c r="G369" s="43" t="s">
        <v>503</v>
      </c>
      <c r="H369" s="43" t="s">
        <v>931</v>
      </c>
      <c r="I369" s="44" t="s">
        <v>417</v>
      </c>
      <c r="J369" s="44" t="s">
        <v>18</v>
      </c>
      <c r="K369" s="44">
        <v>3</v>
      </c>
      <c r="L369" s="44" t="s">
        <v>36</v>
      </c>
      <c r="M369" s="6"/>
      <c r="N369" s="6"/>
      <c r="O369" s="6"/>
      <c r="P369" s="6"/>
      <c r="Q369" s="6"/>
      <c r="R369" s="6"/>
      <c r="T369" s="6"/>
      <c r="U369" s="6"/>
      <c r="V369" s="6"/>
      <c r="W369" s="6"/>
      <c r="X369" s="6"/>
      <c r="Y369" s="6"/>
      <c r="AA369" s="6">
        <f>$B369</f>
        <v>154</v>
      </c>
      <c r="AB369" s="6"/>
      <c r="AC369" s="6"/>
      <c r="AD369" s="6"/>
      <c r="AE369" s="6"/>
      <c r="AF369" s="6"/>
      <c r="AG369" s="6"/>
      <c r="AH369" s="6"/>
      <c r="AI369" s="6"/>
      <c r="AJ369" s="6"/>
      <c r="AL369" s="6">
        <f>$D369</f>
        <v>107</v>
      </c>
      <c r="AM369" s="6"/>
      <c r="AN369" s="6"/>
      <c r="AO369" s="6"/>
      <c r="AP369" s="6"/>
      <c r="AQ369" s="6"/>
      <c r="AR369" s="6"/>
      <c r="AS369" s="6"/>
      <c r="AT369" s="6"/>
      <c r="AU369" s="6"/>
    </row>
    <row r="370" spans="1:47" ht="15" customHeight="1" x14ac:dyDescent="0.3">
      <c r="A370" s="44">
        <v>552</v>
      </c>
      <c r="B370" s="44">
        <v>211</v>
      </c>
      <c r="C370" s="44">
        <v>53</v>
      </c>
      <c r="D370" s="44">
        <v>149</v>
      </c>
      <c r="E370" s="44">
        <v>767</v>
      </c>
      <c r="F370" s="50">
        <v>4.0983796296296296E-2</v>
      </c>
      <c r="G370" s="43" t="s">
        <v>479</v>
      </c>
      <c r="H370" s="43" t="s">
        <v>594</v>
      </c>
      <c r="I370" s="44" t="s">
        <v>417</v>
      </c>
      <c r="J370" s="44" t="s">
        <v>40</v>
      </c>
      <c r="K370" s="44">
        <v>2</v>
      </c>
      <c r="L370" s="44" t="s">
        <v>36</v>
      </c>
      <c r="M370" s="6"/>
      <c r="N370" s="6"/>
      <c r="O370" s="6">
        <f>$B370</f>
        <v>211</v>
      </c>
      <c r="P370" s="6"/>
      <c r="Q370" s="6"/>
      <c r="R370" s="6"/>
      <c r="T370" s="6"/>
      <c r="U370" s="6"/>
      <c r="V370" s="6">
        <f>$D370</f>
        <v>149</v>
      </c>
      <c r="W370" s="6"/>
      <c r="X370" s="6"/>
      <c r="Y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</row>
    <row r="371" spans="1:47" ht="15" customHeight="1" x14ac:dyDescent="0.3">
      <c r="A371" s="44">
        <v>556</v>
      </c>
      <c r="B371" s="44">
        <v>155</v>
      </c>
      <c r="C371" s="44">
        <v>46</v>
      </c>
      <c r="D371" s="44">
        <v>108</v>
      </c>
      <c r="E371" s="44">
        <v>1924</v>
      </c>
      <c r="F371" s="50">
        <v>4.1145833333333333E-2</v>
      </c>
      <c r="G371" s="43" t="s">
        <v>932</v>
      </c>
      <c r="H371" s="43" t="s">
        <v>933</v>
      </c>
      <c r="I371" s="44" t="s">
        <v>417</v>
      </c>
      <c r="J371" s="44" t="s">
        <v>22</v>
      </c>
      <c r="K371" s="44">
        <v>3</v>
      </c>
      <c r="L371" s="44" t="s">
        <v>36</v>
      </c>
      <c r="M371" s="6"/>
      <c r="N371" s="6"/>
      <c r="O371" s="6"/>
      <c r="P371" s="6"/>
      <c r="Q371" s="6"/>
      <c r="R371" s="6"/>
      <c r="T371" s="6"/>
      <c r="U371" s="6"/>
      <c r="V371" s="6"/>
      <c r="W371" s="6"/>
      <c r="X371" s="6"/>
      <c r="Y371" s="6"/>
      <c r="AA371" s="6"/>
      <c r="AB371" s="6"/>
      <c r="AC371" s="6"/>
      <c r="AD371" s="6"/>
      <c r="AE371" s="6"/>
      <c r="AF371" s="6"/>
      <c r="AG371" s="6"/>
      <c r="AH371" s="6"/>
      <c r="AI371" s="6">
        <f>$B371</f>
        <v>155</v>
      </c>
      <c r="AJ371" s="6"/>
      <c r="AL371" s="6"/>
      <c r="AM371" s="6"/>
      <c r="AN371" s="6"/>
      <c r="AO371" s="6"/>
      <c r="AP371" s="6"/>
      <c r="AQ371" s="6"/>
      <c r="AR371" s="6"/>
      <c r="AS371" s="6"/>
      <c r="AT371" s="6">
        <f>$D371</f>
        <v>108</v>
      </c>
      <c r="AU371" s="6"/>
    </row>
    <row r="372" spans="1:47" ht="15" customHeight="1" x14ac:dyDescent="0.3">
      <c r="A372" s="44">
        <v>559</v>
      </c>
      <c r="B372" s="44">
        <v>156</v>
      </c>
      <c r="C372" s="44">
        <v>1</v>
      </c>
      <c r="D372" s="44">
        <v>109</v>
      </c>
      <c r="E372" s="44">
        <v>1950</v>
      </c>
      <c r="F372" s="50">
        <v>4.1354166666666671E-2</v>
      </c>
      <c r="G372" s="43" t="s">
        <v>497</v>
      </c>
      <c r="H372" s="43" t="s">
        <v>815</v>
      </c>
      <c r="I372" s="44" t="s">
        <v>934</v>
      </c>
      <c r="J372" s="44" t="s">
        <v>19</v>
      </c>
      <c r="K372" s="44">
        <v>3</v>
      </c>
      <c r="L372" s="44" t="s">
        <v>36</v>
      </c>
      <c r="M372" s="6"/>
      <c r="N372" s="6"/>
      <c r="O372" s="6"/>
      <c r="P372" s="6"/>
      <c r="Q372" s="6"/>
      <c r="R372" s="6"/>
      <c r="T372" s="6"/>
      <c r="U372" s="6"/>
      <c r="V372" s="6"/>
      <c r="W372" s="6"/>
      <c r="X372" s="6"/>
      <c r="Y372" s="6"/>
      <c r="AA372" s="6"/>
      <c r="AB372" s="6"/>
      <c r="AC372" s="6"/>
      <c r="AD372" s="6"/>
      <c r="AE372" s="6"/>
      <c r="AF372" s="6">
        <f>$B372</f>
        <v>156</v>
      </c>
      <c r="AG372" s="6"/>
      <c r="AH372" s="6"/>
      <c r="AI372" s="6"/>
      <c r="AJ372" s="6"/>
      <c r="AL372" s="6"/>
      <c r="AM372" s="6"/>
      <c r="AN372" s="6"/>
      <c r="AO372" s="6"/>
      <c r="AP372" s="6"/>
      <c r="AQ372" s="6">
        <f>$D372</f>
        <v>109</v>
      </c>
      <c r="AR372" s="6"/>
      <c r="AS372" s="6"/>
      <c r="AT372" s="6"/>
      <c r="AU372" s="6"/>
    </row>
    <row r="373" spans="1:47" ht="15" customHeight="1" x14ac:dyDescent="0.3">
      <c r="A373" s="44">
        <v>560</v>
      </c>
      <c r="B373" s="44">
        <v>157</v>
      </c>
      <c r="C373" s="44">
        <v>41</v>
      </c>
      <c r="D373" s="44">
        <v>110</v>
      </c>
      <c r="E373" s="44">
        <v>1431</v>
      </c>
      <c r="F373" s="50">
        <v>4.1354166666666671E-2</v>
      </c>
      <c r="G373" s="43" t="s">
        <v>935</v>
      </c>
      <c r="H373" s="43" t="s">
        <v>936</v>
      </c>
      <c r="I373" s="44" t="s">
        <v>414</v>
      </c>
      <c r="J373" s="44" t="s">
        <v>34</v>
      </c>
      <c r="K373" s="44">
        <v>3</v>
      </c>
      <c r="L373" s="44" t="s">
        <v>36</v>
      </c>
      <c r="M373" s="6"/>
      <c r="N373" s="6"/>
      <c r="O373" s="6"/>
      <c r="P373" s="6"/>
      <c r="Q373" s="6"/>
      <c r="R373" s="6"/>
      <c r="T373" s="6"/>
      <c r="U373" s="6"/>
      <c r="V373" s="6"/>
      <c r="W373" s="6"/>
      <c r="X373" s="6"/>
      <c r="Y373" s="6"/>
      <c r="AA373" s="6"/>
      <c r="AB373" s="6"/>
      <c r="AC373" s="6"/>
      <c r="AD373" s="6"/>
      <c r="AE373" s="6"/>
      <c r="AF373" s="6"/>
      <c r="AG373" s="6"/>
      <c r="AH373" s="6">
        <f>$B373</f>
        <v>157</v>
      </c>
      <c r="AI373" s="6"/>
      <c r="AJ373" s="6"/>
      <c r="AL373" s="6"/>
      <c r="AM373" s="6"/>
      <c r="AN373" s="6"/>
      <c r="AO373" s="6"/>
      <c r="AP373" s="6"/>
      <c r="AQ373" s="6"/>
      <c r="AR373" s="6"/>
      <c r="AS373" s="6">
        <f>$D373</f>
        <v>110</v>
      </c>
      <c r="AT373" s="6"/>
      <c r="AU373" s="6"/>
    </row>
    <row r="374" spans="1:47" ht="15" customHeight="1" x14ac:dyDescent="0.3">
      <c r="A374" s="44">
        <v>564</v>
      </c>
      <c r="B374" s="44">
        <v>212</v>
      </c>
      <c r="C374" s="44">
        <v>54</v>
      </c>
      <c r="D374" s="44">
        <v>150</v>
      </c>
      <c r="E374" s="44">
        <v>718</v>
      </c>
      <c r="F374" s="50">
        <v>4.1493055555555561E-2</v>
      </c>
      <c r="G374" s="43" t="s">
        <v>337</v>
      </c>
      <c r="H374" s="43" t="s">
        <v>595</v>
      </c>
      <c r="I374" s="44" t="s">
        <v>417</v>
      </c>
      <c r="J374" s="44" t="s">
        <v>40</v>
      </c>
      <c r="K374" s="44">
        <v>2</v>
      </c>
      <c r="L374" s="44" t="s">
        <v>36</v>
      </c>
      <c r="M374" s="6"/>
      <c r="N374" s="6"/>
      <c r="O374" s="6">
        <f>$B374</f>
        <v>212</v>
      </c>
      <c r="P374" s="6"/>
      <c r="Q374" s="6"/>
      <c r="R374" s="6"/>
      <c r="T374" s="6"/>
      <c r="U374" s="6"/>
      <c r="V374" s="6">
        <f>$D374</f>
        <v>150</v>
      </c>
      <c r="W374" s="6"/>
      <c r="X374" s="6"/>
      <c r="Y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</row>
    <row r="375" spans="1:47" ht="15" customHeight="1" x14ac:dyDescent="0.3">
      <c r="A375" s="44">
        <v>565</v>
      </c>
      <c r="B375" s="44">
        <v>213</v>
      </c>
      <c r="C375" s="44">
        <v>55</v>
      </c>
      <c r="D375" s="44">
        <v>151</v>
      </c>
      <c r="E375" s="44">
        <v>794</v>
      </c>
      <c r="F375" s="50">
        <v>4.1504629629629627E-2</v>
      </c>
      <c r="G375" s="43" t="s">
        <v>490</v>
      </c>
      <c r="H375" s="43" t="s">
        <v>523</v>
      </c>
      <c r="I375" s="44" t="s">
        <v>417</v>
      </c>
      <c r="J375" s="44" t="s">
        <v>40</v>
      </c>
      <c r="K375" s="44">
        <v>2</v>
      </c>
      <c r="L375" s="44" t="s">
        <v>36</v>
      </c>
      <c r="M375" s="6"/>
      <c r="N375" s="6"/>
      <c r="O375" s="6">
        <f>$B375</f>
        <v>213</v>
      </c>
      <c r="P375" s="6"/>
      <c r="Q375" s="6"/>
      <c r="R375" s="6"/>
      <c r="T375" s="6"/>
      <c r="U375" s="6"/>
      <c r="V375" s="6">
        <f>$D375</f>
        <v>151</v>
      </c>
      <c r="W375" s="6"/>
      <c r="X375" s="6"/>
      <c r="Y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</row>
    <row r="376" spans="1:47" ht="15" customHeight="1" x14ac:dyDescent="0.3">
      <c r="A376" s="44">
        <v>568</v>
      </c>
      <c r="B376" s="44">
        <v>158</v>
      </c>
      <c r="C376" s="44">
        <v>20</v>
      </c>
      <c r="D376" s="44">
        <v>111</v>
      </c>
      <c r="E376" s="44">
        <v>1937</v>
      </c>
      <c r="F376" s="50">
        <v>4.1608796296296297E-2</v>
      </c>
      <c r="G376" s="43" t="s">
        <v>811</v>
      </c>
      <c r="H376" s="43" t="s">
        <v>937</v>
      </c>
      <c r="I376" s="44" t="s">
        <v>442</v>
      </c>
      <c r="J376" s="44" t="s">
        <v>22</v>
      </c>
      <c r="K376" s="44">
        <v>3</v>
      </c>
      <c r="L376" s="44" t="s">
        <v>36</v>
      </c>
      <c r="M376" s="6"/>
      <c r="N376" s="6"/>
      <c r="O376" s="6"/>
      <c r="P376" s="6"/>
      <c r="Q376" s="6"/>
      <c r="R376" s="6"/>
      <c r="T376" s="6"/>
      <c r="U376" s="6"/>
      <c r="V376" s="6"/>
      <c r="W376" s="6"/>
      <c r="X376" s="6"/>
      <c r="Y376" s="6"/>
      <c r="AA376" s="6"/>
      <c r="AB376" s="6"/>
      <c r="AC376" s="6"/>
      <c r="AD376" s="6"/>
      <c r="AE376" s="6"/>
      <c r="AF376" s="6"/>
      <c r="AG376" s="6"/>
      <c r="AH376" s="6"/>
      <c r="AI376" s="6">
        <f>$B376</f>
        <v>158</v>
      </c>
      <c r="AJ376" s="6"/>
      <c r="AL376" s="6"/>
      <c r="AM376" s="6"/>
      <c r="AN376" s="6"/>
      <c r="AO376" s="6"/>
      <c r="AP376" s="6"/>
      <c r="AQ376" s="6"/>
      <c r="AR376" s="6"/>
      <c r="AS376" s="6"/>
      <c r="AT376" s="6">
        <f>$D376</f>
        <v>111</v>
      </c>
      <c r="AU376" s="6"/>
    </row>
    <row r="377" spans="1:47" ht="15" customHeight="1" x14ac:dyDescent="0.3">
      <c r="A377" s="44">
        <v>571</v>
      </c>
      <c r="B377" s="44">
        <v>159</v>
      </c>
      <c r="C377" s="44">
        <v>47</v>
      </c>
      <c r="D377" s="44">
        <v>112</v>
      </c>
      <c r="E377" s="44">
        <v>1932</v>
      </c>
      <c r="F377" s="51">
        <v>4.1678240740740738E-2</v>
      </c>
      <c r="G377" s="43" t="s">
        <v>938</v>
      </c>
      <c r="H377" s="43" t="s">
        <v>650</v>
      </c>
      <c r="I377" s="44" t="s">
        <v>417</v>
      </c>
      <c r="J377" s="44" t="s">
        <v>22</v>
      </c>
      <c r="K377" s="44">
        <v>3</v>
      </c>
      <c r="L377" s="44" t="s">
        <v>36</v>
      </c>
      <c r="M377" s="6"/>
      <c r="N377" s="6"/>
      <c r="O377" s="6"/>
      <c r="P377" s="6"/>
      <c r="Q377" s="6"/>
      <c r="R377" s="6"/>
      <c r="T377" s="6"/>
      <c r="U377" s="6"/>
      <c r="V377" s="6"/>
      <c r="W377" s="6"/>
      <c r="X377" s="6"/>
      <c r="Y377" s="6"/>
      <c r="AA377" s="6"/>
      <c r="AB377" s="6"/>
      <c r="AC377" s="6"/>
      <c r="AD377" s="6"/>
      <c r="AE377" s="6"/>
      <c r="AF377" s="6"/>
      <c r="AG377" s="6"/>
      <c r="AH377" s="6"/>
      <c r="AI377" s="6">
        <f>$B377</f>
        <v>159</v>
      </c>
      <c r="AJ377" s="6"/>
      <c r="AL377" s="6"/>
      <c r="AM377" s="6"/>
      <c r="AN377" s="6"/>
      <c r="AO377" s="6"/>
      <c r="AP377" s="6"/>
      <c r="AQ377" s="6"/>
      <c r="AR377" s="6"/>
      <c r="AS377" s="6"/>
      <c r="AT377" s="6">
        <f>$D377</f>
        <v>112</v>
      </c>
      <c r="AU377" s="6"/>
    </row>
    <row r="378" spans="1:47" ht="15" customHeight="1" x14ac:dyDescent="0.3">
      <c r="A378" s="44">
        <v>578</v>
      </c>
      <c r="B378" s="44">
        <v>160</v>
      </c>
      <c r="C378" s="44">
        <v>48</v>
      </c>
      <c r="D378" s="44">
        <v>113</v>
      </c>
      <c r="E378" s="44">
        <v>1259</v>
      </c>
      <c r="F378" s="51">
        <v>4.2175925925925929E-2</v>
      </c>
      <c r="G378" s="43" t="s">
        <v>341</v>
      </c>
      <c r="H378" s="43" t="s">
        <v>939</v>
      </c>
      <c r="I378" s="44" t="s">
        <v>417</v>
      </c>
      <c r="J378" s="44" t="s">
        <v>20</v>
      </c>
      <c r="K378" s="44">
        <v>3</v>
      </c>
      <c r="L378" s="44" t="s">
        <v>36</v>
      </c>
      <c r="M378" s="6"/>
      <c r="N378" s="6"/>
      <c r="O378" s="6"/>
      <c r="P378" s="6"/>
      <c r="Q378" s="6"/>
      <c r="R378" s="6"/>
      <c r="T378" s="6"/>
      <c r="U378" s="6"/>
      <c r="V378" s="6"/>
      <c r="W378" s="6"/>
      <c r="X378" s="6"/>
      <c r="Y378" s="6"/>
      <c r="AA378" s="6"/>
      <c r="AB378" s="6">
        <f>$B378</f>
        <v>160</v>
      </c>
      <c r="AC378" s="6"/>
      <c r="AD378" s="6"/>
      <c r="AE378" s="6"/>
      <c r="AF378" s="6"/>
      <c r="AG378" s="6"/>
      <c r="AH378" s="6"/>
      <c r="AI378" s="6"/>
      <c r="AJ378" s="6"/>
      <c r="AL378" s="6"/>
      <c r="AM378" s="6">
        <f>$D378</f>
        <v>113</v>
      </c>
      <c r="AN378" s="6"/>
      <c r="AO378" s="6"/>
      <c r="AP378" s="6"/>
      <c r="AQ378" s="6"/>
      <c r="AR378" s="6"/>
      <c r="AS378" s="6"/>
      <c r="AT378" s="6"/>
      <c r="AU378" s="6"/>
    </row>
    <row r="379" spans="1:47" ht="15" customHeight="1" x14ac:dyDescent="0.3">
      <c r="A379" s="44">
        <v>591</v>
      </c>
      <c r="B379" s="44">
        <v>214</v>
      </c>
      <c r="C379" s="44">
        <v>65</v>
      </c>
      <c r="D379" s="44">
        <v>152</v>
      </c>
      <c r="E379" s="44">
        <v>1142</v>
      </c>
      <c r="F379" s="51">
        <v>4.3229166666666666E-2</v>
      </c>
      <c r="G379" s="43" t="s">
        <v>596</v>
      </c>
      <c r="H379" s="43" t="s">
        <v>187</v>
      </c>
      <c r="I379" s="44" t="s">
        <v>414</v>
      </c>
      <c r="J379" s="44" t="s">
        <v>32</v>
      </c>
      <c r="K379" s="44">
        <v>2</v>
      </c>
      <c r="L379" s="44" t="s">
        <v>36</v>
      </c>
      <c r="M379" s="6"/>
      <c r="N379" s="6"/>
      <c r="O379" s="6"/>
      <c r="P379" s="6"/>
      <c r="Q379" s="6">
        <f>$B379</f>
        <v>214</v>
      </c>
      <c r="R379" s="6"/>
      <c r="T379" s="6"/>
      <c r="U379" s="6"/>
      <c r="V379" s="6"/>
      <c r="W379" s="6"/>
      <c r="X379" s="6">
        <f>$D379</f>
        <v>152</v>
      </c>
      <c r="Y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</row>
    <row r="380" spans="1:47" ht="15" customHeight="1" x14ac:dyDescent="0.3">
      <c r="A380" s="44">
        <v>594</v>
      </c>
      <c r="B380" s="44">
        <v>215</v>
      </c>
      <c r="C380" s="44">
        <v>56</v>
      </c>
      <c r="D380" s="44">
        <v>153</v>
      </c>
      <c r="E380" s="44">
        <v>1111</v>
      </c>
      <c r="F380" s="51">
        <v>4.3495370370370372E-2</v>
      </c>
      <c r="G380" s="43" t="s">
        <v>415</v>
      </c>
      <c r="H380" s="43" t="s">
        <v>597</v>
      </c>
      <c r="I380" s="44" t="s">
        <v>417</v>
      </c>
      <c r="J380" s="44" t="s">
        <v>32</v>
      </c>
      <c r="K380" s="44">
        <v>2</v>
      </c>
      <c r="L380" s="44" t="s">
        <v>36</v>
      </c>
      <c r="M380" s="6"/>
      <c r="N380" s="6"/>
      <c r="O380" s="6"/>
      <c r="P380" s="6"/>
      <c r="Q380" s="6">
        <f>$B380</f>
        <v>215</v>
      </c>
      <c r="R380" s="6"/>
      <c r="T380" s="6"/>
      <c r="U380" s="6"/>
      <c r="V380" s="6"/>
      <c r="W380" s="6"/>
      <c r="X380" s="6">
        <f>$D380</f>
        <v>153</v>
      </c>
      <c r="Y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</row>
    <row r="381" spans="1:47" ht="15" customHeight="1" x14ac:dyDescent="0.3">
      <c r="A381" s="44">
        <v>597</v>
      </c>
      <c r="B381" s="44">
        <v>216</v>
      </c>
      <c r="C381" s="44">
        <v>57</v>
      </c>
      <c r="D381" s="44">
        <v>154</v>
      </c>
      <c r="E381" s="44">
        <v>692</v>
      </c>
      <c r="F381" s="51">
        <v>4.3807870370370372E-2</v>
      </c>
      <c r="G381" s="43" t="s">
        <v>456</v>
      </c>
      <c r="H381" s="43" t="s">
        <v>164</v>
      </c>
      <c r="I381" s="44" t="s">
        <v>417</v>
      </c>
      <c r="J381" s="44" t="s">
        <v>40</v>
      </c>
      <c r="K381" s="44">
        <v>2</v>
      </c>
      <c r="L381" s="44" t="s">
        <v>36</v>
      </c>
      <c r="M381" s="6"/>
      <c r="N381" s="6"/>
      <c r="O381" s="6">
        <f>$B381</f>
        <v>216</v>
      </c>
      <c r="P381" s="6"/>
      <c r="Q381" s="6"/>
      <c r="R381" s="6"/>
      <c r="T381" s="6"/>
      <c r="U381" s="6"/>
      <c r="V381" s="6">
        <f>$D381</f>
        <v>154</v>
      </c>
      <c r="W381" s="6"/>
      <c r="X381" s="6"/>
      <c r="Y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</row>
    <row r="382" spans="1:47" ht="15" customHeight="1" x14ac:dyDescent="0.3">
      <c r="A382" s="44">
        <v>604</v>
      </c>
      <c r="B382" s="44">
        <v>217</v>
      </c>
      <c r="C382" s="44">
        <v>3</v>
      </c>
      <c r="D382" s="44">
        <v>155</v>
      </c>
      <c r="E382" s="44">
        <v>1569</v>
      </c>
      <c r="F382" s="51">
        <v>4.4374999999999998E-2</v>
      </c>
      <c r="G382" s="43" t="s">
        <v>470</v>
      </c>
      <c r="H382" s="43" t="s">
        <v>167</v>
      </c>
      <c r="I382" s="44" t="s">
        <v>530</v>
      </c>
      <c r="J382" s="44" t="s">
        <v>23</v>
      </c>
      <c r="K382" s="44">
        <v>2</v>
      </c>
      <c r="L382" s="44" t="s">
        <v>36</v>
      </c>
      <c r="M382" s="6"/>
      <c r="N382" s="6"/>
      <c r="O382" s="6"/>
      <c r="P382" s="6">
        <f>$B382</f>
        <v>217</v>
      </c>
      <c r="Q382" s="6"/>
      <c r="R382" s="6"/>
      <c r="T382" s="6"/>
      <c r="U382" s="6"/>
      <c r="V382" s="6"/>
      <c r="W382" s="6">
        <f>$D382</f>
        <v>155</v>
      </c>
      <c r="X382" s="6"/>
      <c r="Y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</row>
    <row r="383" spans="1:47" ht="15" customHeight="1" x14ac:dyDescent="0.3">
      <c r="A383" s="44">
        <v>605</v>
      </c>
      <c r="B383" s="44">
        <v>218</v>
      </c>
      <c r="C383" s="44">
        <v>58</v>
      </c>
      <c r="D383" s="44">
        <v>156</v>
      </c>
      <c r="E383" s="44">
        <v>1413</v>
      </c>
      <c r="F383" s="51">
        <v>4.4409722222222225E-2</v>
      </c>
      <c r="G383" s="43" t="s">
        <v>488</v>
      </c>
      <c r="H383" s="43" t="s">
        <v>126</v>
      </c>
      <c r="I383" s="44" t="s">
        <v>417</v>
      </c>
      <c r="J383" s="44" t="s">
        <v>30</v>
      </c>
      <c r="K383" s="44">
        <v>2</v>
      </c>
      <c r="L383" s="44" t="s">
        <v>36</v>
      </c>
      <c r="M383" s="6">
        <f>$B383</f>
        <v>218</v>
      </c>
      <c r="N383" s="6"/>
      <c r="O383" s="6"/>
      <c r="P383" s="6"/>
      <c r="Q383" s="6"/>
      <c r="R383" s="6"/>
      <c r="T383" s="6">
        <f>$D383</f>
        <v>156</v>
      </c>
      <c r="U383" s="6"/>
      <c r="V383" s="6"/>
      <c r="W383" s="6"/>
      <c r="X383" s="6"/>
      <c r="Y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</row>
    <row r="384" spans="1:47" ht="15" customHeight="1" x14ac:dyDescent="0.3">
      <c r="A384" s="44">
        <v>610</v>
      </c>
      <c r="B384" s="44">
        <v>161</v>
      </c>
      <c r="C384" s="44">
        <v>42</v>
      </c>
      <c r="D384" s="44">
        <v>114</v>
      </c>
      <c r="E384" s="44">
        <v>1779</v>
      </c>
      <c r="F384" s="51">
        <v>4.4837962962962961E-2</v>
      </c>
      <c r="G384" s="43" t="s">
        <v>331</v>
      </c>
      <c r="H384" s="43" t="s">
        <v>841</v>
      </c>
      <c r="I384" s="44" t="s">
        <v>414</v>
      </c>
      <c r="J384" s="44" t="s">
        <v>27</v>
      </c>
      <c r="K384" s="44">
        <v>3</v>
      </c>
      <c r="L384" s="44" t="s">
        <v>36</v>
      </c>
      <c r="M384" s="6"/>
      <c r="N384" s="6"/>
      <c r="O384" s="6"/>
      <c r="P384" s="6"/>
      <c r="Q384" s="6"/>
      <c r="R384" s="6"/>
      <c r="T384" s="6"/>
      <c r="U384" s="6"/>
      <c r="V384" s="6"/>
      <c r="W384" s="6"/>
      <c r="X384" s="6"/>
      <c r="Y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>
        <f>$B384</f>
        <v>161</v>
      </c>
      <c r="AL384" s="6"/>
      <c r="AM384" s="6"/>
      <c r="AN384" s="6"/>
      <c r="AO384" s="6"/>
      <c r="AP384" s="6"/>
      <c r="AQ384" s="6"/>
      <c r="AR384" s="6"/>
      <c r="AS384" s="6"/>
      <c r="AT384" s="6"/>
      <c r="AU384" s="6">
        <f>$D384</f>
        <v>114</v>
      </c>
    </row>
    <row r="385" spans="1:47" ht="15" customHeight="1" x14ac:dyDescent="0.3">
      <c r="A385" s="44">
        <v>612</v>
      </c>
      <c r="B385" s="44">
        <v>162</v>
      </c>
      <c r="C385" s="44">
        <v>49</v>
      </c>
      <c r="D385" s="44">
        <v>115</v>
      </c>
      <c r="E385" s="44">
        <v>1919</v>
      </c>
      <c r="F385" s="51">
        <v>4.4895833333333336E-2</v>
      </c>
      <c r="G385" s="43" t="s">
        <v>940</v>
      </c>
      <c r="H385" s="43" t="s">
        <v>941</v>
      </c>
      <c r="I385" s="44" t="s">
        <v>417</v>
      </c>
      <c r="J385" s="44" t="s">
        <v>22</v>
      </c>
      <c r="K385" s="44">
        <v>3</v>
      </c>
      <c r="L385" s="44" t="s">
        <v>36</v>
      </c>
      <c r="M385" s="6"/>
      <c r="N385" s="6"/>
      <c r="O385" s="6"/>
      <c r="P385" s="6"/>
      <c r="Q385" s="6"/>
      <c r="R385" s="6"/>
      <c r="T385" s="6"/>
      <c r="U385" s="6"/>
      <c r="V385" s="6"/>
      <c r="W385" s="6"/>
      <c r="X385" s="6"/>
      <c r="Y385" s="6"/>
      <c r="AA385" s="6"/>
      <c r="AB385" s="6"/>
      <c r="AC385" s="6"/>
      <c r="AD385" s="6"/>
      <c r="AE385" s="6"/>
      <c r="AF385" s="6"/>
      <c r="AG385" s="6"/>
      <c r="AH385" s="6"/>
      <c r="AI385" s="6">
        <f>$B385</f>
        <v>162</v>
      </c>
      <c r="AJ385" s="6"/>
      <c r="AL385" s="6"/>
      <c r="AM385" s="6"/>
      <c r="AN385" s="6"/>
      <c r="AO385" s="6"/>
      <c r="AP385" s="6"/>
      <c r="AQ385" s="6"/>
      <c r="AR385" s="6"/>
      <c r="AS385" s="6"/>
      <c r="AT385" s="6">
        <f>$D385</f>
        <v>115</v>
      </c>
      <c r="AU385" s="6"/>
    </row>
    <row r="386" spans="1:47" ht="15" customHeight="1" x14ac:dyDescent="0.3">
      <c r="A386" s="44">
        <v>613</v>
      </c>
      <c r="B386" s="44">
        <v>163</v>
      </c>
      <c r="C386" s="44">
        <v>43</v>
      </c>
      <c r="D386" s="44">
        <v>116</v>
      </c>
      <c r="E386" s="44">
        <v>1941</v>
      </c>
      <c r="F386" s="51">
        <v>4.5057870370370373E-2</v>
      </c>
      <c r="G386" s="43" t="s">
        <v>942</v>
      </c>
      <c r="H386" s="43" t="s">
        <v>943</v>
      </c>
      <c r="I386" s="44" t="s">
        <v>414</v>
      </c>
      <c r="J386" s="44" t="s">
        <v>22</v>
      </c>
      <c r="K386" s="44">
        <v>3</v>
      </c>
      <c r="L386" s="44" t="s">
        <v>36</v>
      </c>
      <c r="M386" s="6"/>
      <c r="N386" s="6"/>
      <c r="O386" s="6"/>
      <c r="P386" s="6"/>
      <c r="Q386" s="6"/>
      <c r="R386" s="6"/>
      <c r="T386" s="6"/>
      <c r="U386" s="6"/>
      <c r="V386" s="6"/>
      <c r="W386" s="6"/>
      <c r="X386" s="6"/>
      <c r="Y386" s="6"/>
      <c r="AA386" s="6"/>
      <c r="AB386" s="6"/>
      <c r="AC386" s="6"/>
      <c r="AD386" s="6"/>
      <c r="AE386" s="6"/>
      <c r="AF386" s="6"/>
      <c r="AG386" s="6"/>
      <c r="AH386" s="6"/>
      <c r="AI386" s="6">
        <f>$B386</f>
        <v>163</v>
      </c>
      <c r="AJ386" s="6"/>
      <c r="AL386" s="6"/>
      <c r="AM386" s="6"/>
      <c r="AN386" s="6"/>
      <c r="AO386" s="6"/>
      <c r="AP386" s="6"/>
      <c r="AQ386" s="6"/>
      <c r="AR386" s="6"/>
      <c r="AS386" s="6"/>
      <c r="AT386" s="6">
        <f>$D386</f>
        <v>116</v>
      </c>
      <c r="AU386" s="6"/>
    </row>
    <row r="387" spans="1:47" ht="15" customHeight="1" x14ac:dyDescent="0.3">
      <c r="A387" s="44">
        <v>616</v>
      </c>
      <c r="B387" s="44">
        <v>219</v>
      </c>
      <c r="C387" s="44">
        <v>4</v>
      </c>
      <c r="D387" s="44">
        <v>157</v>
      </c>
      <c r="E387" s="44">
        <v>1652</v>
      </c>
      <c r="F387" s="51">
        <v>4.5393518518518521E-2</v>
      </c>
      <c r="G387" s="43" t="s">
        <v>598</v>
      </c>
      <c r="H387" s="43" t="s">
        <v>599</v>
      </c>
      <c r="I387" s="44" t="s">
        <v>530</v>
      </c>
      <c r="J387" s="44" t="s">
        <v>37</v>
      </c>
      <c r="K387" s="44">
        <v>2</v>
      </c>
      <c r="L387" s="44" t="s">
        <v>36</v>
      </c>
      <c r="M387" s="6"/>
      <c r="N387" s="6">
        <f>$B387</f>
        <v>219</v>
      </c>
      <c r="O387" s="6"/>
      <c r="P387" s="6"/>
      <c r="Q387" s="6"/>
      <c r="R387" s="6"/>
      <c r="T387" s="6"/>
      <c r="U387" s="6">
        <f>$D387</f>
        <v>157</v>
      </c>
      <c r="V387" s="6"/>
      <c r="W387" s="6"/>
      <c r="X387" s="6"/>
      <c r="Y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</row>
    <row r="388" spans="1:47" ht="15" customHeight="1" x14ac:dyDescent="0.3">
      <c r="A388" s="44">
        <v>623</v>
      </c>
      <c r="B388" s="44">
        <v>164</v>
      </c>
      <c r="C388" s="44">
        <v>4</v>
      </c>
      <c r="D388" s="44">
        <v>117</v>
      </c>
      <c r="E388" s="44">
        <v>1867</v>
      </c>
      <c r="F388" s="51">
        <v>4.5937499999999999E-2</v>
      </c>
      <c r="G388" s="43" t="s">
        <v>436</v>
      </c>
      <c r="H388" s="43" t="s">
        <v>207</v>
      </c>
      <c r="I388" s="44" t="s">
        <v>530</v>
      </c>
      <c r="J388" s="44" t="s">
        <v>18</v>
      </c>
      <c r="K388" s="44">
        <v>3</v>
      </c>
      <c r="L388" s="44" t="s">
        <v>36</v>
      </c>
      <c r="M388" s="6"/>
      <c r="N388" s="6"/>
      <c r="O388" s="6"/>
      <c r="P388" s="6"/>
      <c r="Q388" s="6"/>
      <c r="R388" s="6"/>
      <c r="T388" s="6"/>
      <c r="U388" s="6"/>
      <c r="V388" s="6"/>
      <c r="W388" s="6"/>
      <c r="X388" s="6"/>
      <c r="Y388" s="6"/>
      <c r="AA388" s="6">
        <f>$B388</f>
        <v>164</v>
      </c>
      <c r="AB388" s="6"/>
      <c r="AC388" s="6"/>
      <c r="AD388" s="6"/>
      <c r="AE388" s="6"/>
      <c r="AF388" s="6"/>
      <c r="AG388" s="6"/>
      <c r="AH388" s="6"/>
      <c r="AI388" s="6"/>
      <c r="AJ388" s="6"/>
      <c r="AL388" s="6">
        <f>$D388</f>
        <v>117</v>
      </c>
      <c r="AM388" s="6"/>
      <c r="AN388" s="6"/>
      <c r="AO388" s="6"/>
      <c r="AP388" s="6"/>
      <c r="AQ388" s="6"/>
      <c r="AR388" s="6"/>
      <c r="AS388" s="6"/>
      <c r="AT388" s="6"/>
      <c r="AU388" s="6"/>
    </row>
    <row r="389" spans="1:47" ht="15" customHeight="1" x14ac:dyDescent="0.3">
      <c r="A389" s="44">
        <v>624</v>
      </c>
      <c r="B389" s="44">
        <v>220</v>
      </c>
      <c r="C389" s="44">
        <v>5</v>
      </c>
      <c r="D389" s="44">
        <v>158</v>
      </c>
      <c r="E389" s="44">
        <v>819</v>
      </c>
      <c r="F389" s="51">
        <v>4.6134259259259257E-2</v>
      </c>
      <c r="G389" s="43" t="s">
        <v>600</v>
      </c>
      <c r="H389" s="43" t="s">
        <v>601</v>
      </c>
      <c r="I389" s="44" t="s">
        <v>530</v>
      </c>
      <c r="J389" s="44" t="s">
        <v>39</v>
      </c>
      <c r="K389" s="44">
        <v>2</v>
      </c>
      <c r="L389" s="44" t="s">
        <v>36</v>
      </c>
      <c r="M389" s="6"/>
      <c r="N389" s="6"/>
      <c r="O389" s="6"/>
      <c r="P389" s="6"/>
      <c r="Q389" s="6"/>
      <c r="R389" s="6">
        <f>$B389</f>
        <v>220</v>
      </c>
      <c r="T389" s="6"/>
      <c r="U389" s="6"/>
      <c r="V389" s="6"/>
      <c r="W389" s="6"/>
      <c r="X389" s="6"/>
      <c r="Y389" s="6">
        <f>$D389</f>
        <v>158</v>
      </c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</row>
    <row r="390" spans="1:47" ht="15" customHeight="1" x14ac:dyDescent="0.3">
      <c r="A390" s="44">
        <v>627</v>
      </c>
      <c r="B390" s="44">
        <v>165</v>
      </c>
      <c r="C390" s="44">
        <v>21</v>
      </c>
      <c r="D390" s="44">
        <v>118</v>
      </c>
      <c r="E390" s="44">
        <v>1791</v>
      </c>
      <c r="F390" s="51">
        <v>4.7534722222222221E-2</v>
      </c>
      <c r="G390" s="43" t="s">
        <v>944</v>
      </c>
      <c r="H390" s="43" t="s">
        <v>724</v>
      </c>
      <c r="I390" s="44" t="s">
        <v>442</v>
      </c>
      <c r="J390" s="44" t="s">
        <v>27</v>
      </c>
      <c r="K390" s="44">
        <v>3</v>
      </c>
      <c r="L390" s="44" t="s">
        <v>36</v>
      </c>
      <c r="M390" s="6"/>
      <c r="N390" s="6"/>
      <c r="O390" s="6"/>
      <c r="P390" s="6"/>
      <c r="Q390" s="6"/>
      <c r="R390" s="6"/>
      <c r="T390" s="6"/>
      <c r="U390" s="6"/>
      <c r="V390" s="6"/>
      <c r="W390" s="6"/>
      <c r="X390" s="6"/>
      <c r="Y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>
        <f>$B390</f>
        <v>165</v>
      </c>
      <c r="AL390" s="6"/>
      <c r="AM390" s="6"/>
      <c r="AN390" s="6"/>
      <c r="AO390" s="6"/>
      <c r="AP390" s="6"/>
      <c r="AQ390" s="6"/>
      <c r="AR390" s="6"/>
      <c r="AS390" s="6"/>
      <c r="AT390" s="6"/>
      <c r="AU390" s="6">
        <f>$D390</f>
        <v>118</v>
      </c>
    </row>
    <row r="391" spans="1:47" ht="15" customHeight="1" x14ac:dyDescent="0.3">
      <c r="A391" s="44">
        <v>628</v>
      </c>
      <c r="B391" s="44">
        <v>166</v>
      </c>
      <c r="C391" s="44">
        <v>5</v>
      </c>
      <c r="D391" s="44">
        <v>119</v>
      </c>
      <c r="E391" s="44">
        <v>1951</v>
      </c>
      <c r="F391" s="51">
        <v>4.763888888888889E-2</v>
      </c>
      <c r="G391" s="43" t="s">
        <v>488</v>
      </c>
      <c r="H391" s="43" t="s">
        <v>945</v>
      </c>
      <c r="I391" s="44" t="s">
        <v>530</v>
      </c>
      <c r="J391" s="44" t="s">
        <v>19</v>
      </c>
      <c r="K391" s="44">
        <v>3</v>
      </c>
      <c r="L391" s="44" t="s">
        <v>36</v>
      </c>
      <c r="M391" s="6"/>
      <c r="N391" s="6"/>
      <c r="O391" s="6"/>
      <c r="P391" s="6"/>
      <c r="Q391" s="6"/>
      <c r="R391" s="6"/>
      <c r="T391" s="6"/>
      <c r="U391" s="6"/>
      <c r="V391" s="6"/>
      <c r="W391" s="6"/>
      <c r="X391" s="6"/>
      <c r="Y391" s="6"/>
      <c r="AA391" s="6"/>
      <c r="AB391" s="6"/>
      <c r="AC391" s="6"/>
      <c r="AD391" s="6"/>
      <c r="AE391" s="6"/>
      <c r="AF391" s="6">
        <f>$B391</f>
        <v>166</v>
      </c>
      <c r="AG391" s="6"/>
      <c r="AH391" s="6"/>
      <c r="AI391" s="6"/>
      <c r="AJ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</row>
    <row r="392" spans="1:47" ht="15" customHeight="1" x14ac:dyDescent="0.3">
      <c r="A392" s="44">
        <v>633</v>
      </c>
      <c r="B392" s="44">
        <v>221</v>
      </c>
      <c r="C392" s="44">
        <v>31</v>
      </c>
      <c r="D392" s="44">
        <v>159</v>
      </c>
      <c r="E392" s="44">
        <v>660</v>
      </c>
      <c r="F392" s="51">
        <v>4.9074074074074076E-2</v>
      </c>
      <c r="G392" s="43" t="s">
        <v>602</v>
      </c>
      <c r="H392" s="43" t="s">
        <v>603</v>
      </c>
      <c r="I392" s="44" t="s">
        <v>442</v>
      </c>
      <c r="J392" s="44" t="s">
        <v>40</v>
      </c>
      <c r="K392" s="44">
        <v>2</v>
      </c>
      <c r="L392" s="44" t="s">
        <v>36</v>
      </c>
      <c r="M392" s="6"/>
      <c r="N392" s="6"/>
      <c r="O392" s="6">
        <f>$B392</f>
        <v>221</v>
      </c>
      <c r="P392" s="6"/>
      <c r="Q392" s="6"/>
      <c r="R392" s="6"/>
      <c r="T392" s="6"/>
      <c r="U392" s="6"/>
      <c r="V392" s="6">
        <f>$D392</f>
        <v>159</v>
      </c>
      <c r="W392" s="6"/>
      <c r="X392" s="6"/>
      <c r="Y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</row>
    <row r="393" spans="1:47" ht="15" customHeight="1" x14ac:dyDescent="0.3">
      <c r="A393" s="44">
        <v>635</v>
      </c>
      <c r="B393" s="44">
        <v>222</v>
      </c>
      <c r="C393" s="44">
        <v>59</v>
      </c>
      <c r="D393" s="44">
        <v>160</v>
      </c>
      <c r="E393" s="44">
        <v>740</v>
      </c>
      <c r="F393" s="51">
        <v>5.4224537037037036E-2</v>
      </c>
      <c r="G393" s="43" t="s">
        <v>451</v>
      </c>
      <c r="H393" s="43" t="s">
        <v>604</v>
      </c>
      <c r="I393" s="44" t="s">
        <v>417</v>
      </c>
      <c r="J393" s="44" t="s">
        <v>40</v>
      </c>
      <c r="K393" s="44">
        <v>2</v>
      </c>
      <c r="L393" s="44" t="s">
        <v>36</v>
      </c>
      <c r="M393" s="6"/>
      <c r="N393" s="6"/>
      <c r="O393" s="6">
        <f>$B393</f>
        <v>222</v>
      </c>
      <c r="P393" s="6"/>
      <c r="Q393" s="6"/>
      <c r="R393" s="6"/>
      <c r="T393" s="6"/>
      <c r="U393" s="6"/>
      <c r="V393" s="6">
        <f>$D393</f>
        <v>160</v>
      </c>
      <c r="W393" s="6"/>
      <c r="X393" s="6"/>
      <c r="Y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</row>
    <row r="394" spans="1:47" ht="15" customHeight="1" x14ac:dyDescent="0.3">
      <c r="A394" s="44">
        <v>637</v>
      </c>
      <c r="B394" s="44">
        <v>167</v>
      </c>
      <c r="C394" s="44">
        <v>2</v>
      </c>
      <c r="D394" s="44">
        <v>120</v>
      </c>
      <c r="E394" s="44">
        <v>1573</v>
      </c>
      <c r="F394" s="51">
        <v>5.5914351851851854E-2</v>
      </c>
      <c r="G394" s="43" t="s">
        <v>479</v>
      </c>
      <c r="H394" s="43" t="s">
        <v>946</v>
      </c>
      <c r="I394" s="44" t="s">
        <v>934</v>
      </c>
      <c r="J394" s="44" t="s">
        <v>25</v>
      </c>
      <c r="K394" s="44">
        <v>3</v>
      </c>
      <c r="L394" s="44" t="s">
        <v>36</v>
      </c>
      <c r="M394" s="6"/>
      <c r="N394" s="6"/>
      <c r="O394" s="6"/>
      <c r="P394" s="6"/>
      <c r="Q394" s="6"/>
      <c r="R394" s="6"/>
      <c r="T394" s="6"/>
      <c r="U394" s="6"/>
      <c r="V394" s="6"/>
      <c r="W394" s="6"/>
      <c r="X394" s="6"/>
      <c r="Y394" s="6"/>
      <c r="AA394" s="6"/>
      <c r="AB394" s="6"/>
      <c r="AC394" s="6"/>
      <c r="AD394" s="6"/>
      <c r="AE394" s="6"/>
      <c r="AF394" s="6"/>
      <c r="AG394" s="6">
        <f>$B394</f>
        <v>167</v>
      </c>
      <c r="AH394" s="6"/>
      <c r="AI394" s="6"/>
      <c r="AJ394" s="6"/>
      <c r="AL394" s="6"/>
      <c r="AM394" s="6"/>
      <c r="AN394" s="6"/>
      <c r="AO394" s="6"/>
      <c r="AP394" s="6"/>
      <c r="AQ394" s="6"/>
      <c r="AR394" s="6">
        <f>$D394</f>
        <v>120</v>
      </c>
      <c r="AS394" s="6"/>
      <c r="AT394" s="6"/>
      <c r="AU394" s="6"/>
    </row>
    <row r="395" spans="1:47" ht="15" customHeight="1" x14ac:dyDescent="0.3">
      <c r="A395" s="44"/>
      <c r="B395" s="44">
        <v>168</v>
      </c>
      <c r="C395" s="44"/>
      <c r="D395" s="44">
        <v>121</v>
      </c>
      <c r="E395" s="44"/>
      <c r="F395" s="52"/>
      <c r="G395" s="43"/>
      <c r="H395" s="43"/>
      <c r="I395" s="44"/>
      <c r="J395" s="44"/>
      <c r="K395" s="44"/>
      <c r="L395" s="44"/>
      <c r="M395" s="6"/>
      <c r="N395" s="6"/>
      <c r="O395" s="6"/>
      <c r="P395" s="6"/>
      <c r="Q395" s="6"/>
      <c r="R395" s="6"/>
      <c r="T395" s="6"/>
      <c r="U395" s="6"/>
      <c r="V395" s="6"/>
      <c r="W395" s="6"/>
      <c r="X395" s="6"/>
      <c r="Y395" s="6"/>
      <c r="AA395" s="6"/>
      <c r="AB395" s="6"/>
      <c r="AC395" s="6">
        <f t="shared" ref="AC395:AC397" si="0">$B395</f>
        <v>168</v>
      </c>
      <c r="AD395" s="6"/>
      <c r="AE395" s="6">
        <f t="shared" ref="AE395:AE398" si="1">$B395</f>
        <v>168</v>
      </c>
      <c r="AF395" s="6">
        <f t="shared" ref="AF395:AF399" si="2">$B395</f>
        <v>168</v>
      </c>
      <c r="AG395" s="6">
        <f>$B395</f>
        <v>168</v>
      </c>
      <c r="AH395" s="6"/>
      <c r="AI395" s="6"/>
      <c r="AJ395" s="6">
        <f t="shared" ref="AJ361:AJ395" si="3">$B395</f>
        <v>168</v>
      </c>
      <c r="AL395" s="6"/>
      <c r="AM395" s="6"/>
      <c r="AN395" s="6"/>
      <c r="AO395" s="6"/>
      <c r="AP395" s="6">
        <f>$D395</f>
        <v>121</v>
      </c>
      <c r="AQ395" s="6">
        <f>$D395</f>
        <v>121</v>
      </c>
      <c r="AR395" s="6"/>
      <c r="AS395" s="6"/>
      <c r="AT395" s="6"/>
      <c r="AU395" s="6"/>
    </row>
    <row r="396" spans="1:47" ht="15" customHeight="1" x14ac:dyDescent="0.3">
      <c r="A396" s="44"/>
      <c r="B396" s="44">
        <v>168</v>
      </c>
      <c r="D396" s="1">
        <v>121</v>
      </c>
      <c r="F396" s="50"/>
      <c r="G396" s="43"/>
      <c r="H396" s="43"/>
      <c r="I396" s="44"/>
      <c r="J396" s="44"/>
      <c r="K396"/>
      <c r="L396" s="44"/>
      <c r="M396" s="6"/>
      <c r="N396" s="6"/>
      <c r="O396" s="6"/>
      <c r="P396" s="6"/>
      <c r="Q396" s="6"/>
      <c r="R396" s="6"/>
      <c r="T396" s="6"/>
      <c r="U396" s="6"/>
      <c r="V396" s="6"/>
      <c r="W396" s="6"/>
      <c r="X396" s="6"/>
      <c r="Y396" s="6"/>
      <c r="AA396" s="6"/>
      <c r="AB396" s="6"/>
      <c r="AC396" s="6">
        <f t="shared" si="0"/>
        <v>168</v>
      </c>
      <c r="AD396" s="6"/>
      <c r="AE396" s="6">
        <f t="shared" si="1"/>
        <v>168</v>
      </c>
      <c r="AF396" s="6">
        <f t="shared" si="2"/>
        <v>168</v>
      </c>
      <c r="AG396" s="6"/>
      <c r="AH396" s="6"/>
      <c r="AI396" s="6"/>
      <c r="AJ396" s="6"/>
      <c r="AL396" s="6"/>
      <c r="AM396" s="6"/>
      <c r="AN396" s="6"/>
      <c r="AO396" s="6"/>
      <c r="AP396" s="6">
        <f>$D396</f>
        <v>121</v>
      </c>
      <c r="AQ396" s="6"/>
      <c r="AR396" s="6"/>
      <c r="AS396" s="6"/>
      <c r="AT396" s="6"/>
      <c r="AU396" s="6"/>
    </row>
    <row r="397" spans="1:47" ht="15" customHeight="1" x14ac:dyDescent="0.3">
      <c r="A397" s="44"/>
      <c r="B397" s="44">
        <v>168</v>
      </c>
      <c r="D397" s="1"/>
      <c r="F397" s="50"/>
      <c r="G397" s="43"/>
      <c r="H397" s="43"/>
      <c r="I397" s="44"/>
      <c r="J397" s="44"/>
      <c r="K397"/>
      <c r="L397" s="44"/>
      <c r="M397" s="6"/>
      <c r="N397" s="6"/>
      <c r="O397" s="6"/>
      <c r="P397" s="6"/>
      <c r="Q397" s="6"/>
      <c r="R397" s="6"/>
      <c r="T397" s="6"/>
      <c r="U397" s="6"/>
      <c r="V397" s="6"/>
      <c r="W397" s="6"/>
      <c r="X397" s="6"/>
      <c r="Y397" s="6"/>
      <c r="AA397" s="6"/>
      <c r="AB397" s="6"/>
      <c r="AC397" s="6">
        <f t="shared" si="0"/>
        <v>168</v>
      </c>
      <c r="AD397" s="6"/>
      <c r="AE397" s="6">
        <f t="shared" si="1"/>
        <v>168</v>
      </c>
      <c r="AF397" s="6">
        <f t="shared" si="2"/>
        <v>168</v>
      </c>
      <c r="AG397" s="6"/>
      <c r="AH397" s="6"/>
      <c r="AI397" s="6"/>
      <c r="AJ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</row>
    <row r="398" spans="1:47" ht="15" customHeight="1" x14ac:dyDescent="0.3">
      <c r="A398" s="44"/>
      <c r="B398" s="44">
        <v>168</v>
      </c>
      <c r="F398" s="50"/>
      <c r="G398" s="43"/>
      <c r="H398" s="43"/>
      <c r="I398" s="44"/>
      <c r="J398" s="44"/>
      <c r="K398"/>
      <c r="L398" s="44"/>
      <c r="M398" s="6"/>
      <c r="N398" s="6"/>
      <c r="O398" s="6"/>
      <c r="P398" s="6"/>
      <c r="Q398" s="6"/>
      <c r="R398" s="6"/>
      <c r="T398" s="6"/>
      <c r="U398" s="6"/>
      <c r="V398" s="6"/>
      <c r="W398" s="6"/>
      <c r="X398" s="6"/>
      <c r="Y398" s="6"/>
      <c r="AA398" s="6"/>
      <c r="AB398" s="6"/>
      <c r="AC398" s="6"/>
      <c r="AD398" s="6"/>
      <c r="AE398" s="6">
        <f t="shared" si="1"/>
        <v>168</v>
      </c>
      <c r="AF398" s="6">
        <f t="shared" si="2"/>
        <v>168</v>
      </c>
      <c r="AG398" s="6"/>
      <c r="AH398" s="6"/>
      <c r="AI398" s="6"/>
      <c r="AJ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</row>
    <row r="399" spans="1:47" ht="15" customHeight="1" x14ac:dyDescent="0.3">
      <c r="A399" s="44"/>
      <c r="B399" s="44">
        <v>168</v>
      </c>
      <c r="F399" s="50"/>
      <c r="G399" s="43"/>
      <c r="H399" s="43"/>
      <c r="I399" s="44"/>
      <c r="J399" s="44"/>
      <c r="K399"/>
      <c r="L399" s="44"/>
      <c r="M399" s="6"/>
      <c r="N399" s="6"/>
      <c r="O399" s="6"/>
      <c r="P399" s="6"/>
      <c r="Q399" s="6"/>
      <c r="R399" s="6"/>
      <c r="T399" s="6"/>
      <c r="U399" s="6"/>
      <c r="V399" s="6"/>
      <c r="W399" s="6"/>
      <c r="X399" s="6"/>
      <c r="Y399" s="6"/>
      <c r="AA399" s="6"/>
      <c r="AB399" s="6"/>
      <c r="AC399" s="6"/>
      <c r="AD399" s="6"/>
      <c r="AE399" s="6"/>
      <c r="AF399" s="6">
        <f t="shared" si="2"/>
        <v>168</v>
      </c>
      <c r="AG399" s="6"/>
      <c r="AH399" s="6"/>
      <c r="AI399" s="6"/>
      <c r="AJ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</row>
    <row r="400" spans="1:47" ht="15" customHeight="1" x14ac:dyDescent="0.25">
      <c r="A400" s="1"/>
      <c r="G400" s="32" t="s">
        <v>26</v>
      </c>
    </row>
    <row r="401" spans="1:47" ht="15" customHeight="1" x14ac:dyDescent="0.25">
      <c r="A401" s="1"/>
      <c r="G401" s="32"/>
    </row>
    <row r="402" spans="1:47" ht="15" customHeight="1" x14ac:dyDescent="0.25">
      <c r="A402" s="40" t="s">
        <v>30</v>
      </c>
      <c r="B402">
        <f>COUNTIF(J:J,A402)</f>
        <v>28</v>
      </c>
      <c r="H402" s="26" t="s">
        <v>14</v>
      </c>
      <c r="M402" s="26">
        <f>SUM(SMALL(M$5:M$399,{13,14,15,16,17,18,19,20,21,22,23,24}))</f>
        <v>1635</v>
      </c>
      <c r="N402" s="26">
        <f>SUM(SMALL(N$5:N$399,{13,14,15,16,17,18,19,20,21,22,23,24}))</f>
        <v>1513</v>
      </c>
      <c r="O402" s="26">
        <f>SUM(SMALL(O$5:O$399,{13,14,15,16,17,18,19,20,21,22,23,24}))</f>
        <v>731</v>
      </c>
      <c r="P402" s="26">
        <f>SUM(SMALL(P$5:P$399,{13,14,15,16,17,18,19,20,21,22,23,24}))</f>
        <v>1833</v>
      </c>
      <c r="Q402" s="26">
        <f>SUM(SMALL(Q$5:Q$399,{13,14,15,16,17,18,19,20,21,22,23,24}))</f>
        <v>1668</v>
      </c>
      <c r="R402" s="26">
        <f>SUM(SMALL(R$5:R$399,{13,14,15,16,17,18,19,20,21,22,23,24}))</f>
        <v>1213</v>
      </c>
      <c r="T402" s="26">
        <f>SUM(SMALL(T$5:T$399,{7,8,9,10,11,12}))</f>
        <v>487</v>
      </c>
      <c r="U402" s="26">
        <f>SUM(SMALL(U$5:U$399,{7,8,9,10,11,12}))</f>
        <v>321</v>
      </c>
      <c r="V402" s="26">
        <f>SUM(SMALL(V$5:V$399,{7,8,9,10,11,12}))</f>
        <v>147</v>
      </c>
      <c r="W402" s="26">
        <f>SUM(SMALL(W$5:W$399,{7,8,9,10,11,12}))</f>
        <v>697</v>
      </c>
      <c r="X402" s="26">
        <f>SUM(SMALL(X$5:X$399,{7,8,9,10,11,12}))</f>
        <v>367</v>
      </c>
      <c r="Y402" s="26">
        <f>SUM(SMALL(Y$5:Y$399,{7,8,9,10,11,12}))</f>
        <v>307</v>
      </c>
      <c r="AB402" s="26">
        <f>SUM(SMALL(AB$5:AB$399,{13,14,15,16,17,18,19,20,21,22,23,24}))</f>
        <v>1171</v>
      </c>
      <c r="AI402" s="26">
        <f>SUM(SMALL(AI$5:AI$399,{13,14,15,16,17,18,19,20,21,22,23,24}))</f>
        <v>1581</v>
      </c>
      <c r="AJ402" s="26">
        <f>SUM(SMALL(AJ$5:AJ$399,{13,14,15,16,17,18,19,20,21,22,23,24}))</f>
        <v>1235</v>
      </c>
      <c r="AM402" s="26">
        <f>SUM(SMALL(AM$5:AM$399,{7,8,9,10,11,12}))</f>
        <v>247</v>
      </c>
      <c r="AS402" s="26">
        <f>SUM(SMALL(AS$5:AS$399,{7,8,9,10,11,12}))</f>
        <v>496</v>
      </c>
      <c r="AT402" s="26">
        <f>SUM(SMALL(AT$5:AT$399,{7,8,9,10,11,12}))</f>
        <v>522</v>
      </c>
      <c r="AU402" s="26">
        <f>SUM(SMALL(AU$5:AU$399,{7,8,9,10,11,12}))</f>
        <v>342</v>
      </c>
    </row>
    <row r="403" spans="1:47" ht="15" customHeight="1" x14ac:dyDescent="0.25">
      <c r="A403" s="40" t="s">
        <v>37</v>
      </c>
      <c r="B403">
        <f>COUNTIF(J:J,A403)</f>
        <v>34</v>
      </c>
      <c r="H403" s="1"/>
      <c r="M403" s="26">
        <f>COUNT(SMALL(M$5:M$399,{13,14,15,16,17,18,19,20,21,22,23,24}))</f>
        <v>12</v>
      </c>
      <c r="N403" s="26">
        <f>COUNT(SMALL(N$5:N$399,{13,14,15,16,17,18,19,20,21,22,23,24}))</f>
        <v>12</v>
      </c>
      <c r="O403" s="26">
        <f>COUNT(SMALL(O$5:O$399,{13,14,15,16,17,18,19,20,21,22,23,24}))</f>
        <v>12</v>
      </c>
      <c r="P403" s="26">
        <f>COUNT(SMALL(P$5:P$399,{13,14,15,16,17,18,19,20,21,22,23,24}))</f>
        <v>12</v>
      </c>
      <c r="Q403" s="26">
        <f>COUNT(SMALL(Q$5:Q$399,{13,14,15,16,17,18,19,20,21,22,23,24}))</f>
        <v>12</v>
      </c>
      <c r="R403" s="26">
        <f>COUNT(SMALL(R$5:R$399,{13,14,15,16,17,18,19,20,21,22,23,24}))</f>
        <v>12</v>
      </c>
      <c r="T403" s="26">
        <f>COUNT(SMALL(T$5:T$399,{7,8,9,10,11,12}))</f>
        <v>6</v>
      </c>
      <c r="U403" s="26">
        <f>COUNT(SMALL(U$5:U$399,{7,8,9,10,11,12}))</f>
        <v>6</v>
      </c>
      <c r="V403" s="26">
        <f>COUNT(SMALL(V$5:V$399,{7,8,9,10,11,12}))</f>
        <v>6</v>
      </c>
      <c r="W403" s="26">
        <f>COUNT(SMALL(W$5:W$399,{7,8,9,10,11,12}))</f>
        <v>6</v>
      </c>
      <c r="X403" s="26">
        <f>COUNT(SMALL(X$5:X$399,{7,8,9,10,11,12}))</f>
        <v>6</v>
      </c>
      <c r="Y403" s="26">
        <f>COUNT(SMALL(Y$5:Y$399,{7,8,9,10,11,12}))</f>
        <v>6</v>
      </c>
      <c r="AB403" s="26">
        <f>COUNT(SMALL(AB$5:AB$399,{13,14,15,16,17,18,19,20,21,22,23,24}))</f>
        <v>12</v>
      </c>
      <c r="AI403" s="26">
        <f>COUNT(SMALL(AI$5:AI$399,{13,14,15,16,17,18,19,20,21,22,23,24}))</f>
        <v>12</v>
      </c>
      <c r="AJ403" s="26">
        <f>COUNT(SMALL(AJ$5:AJ$399,{13,14,15,16,17,18,19,20,21,22,23,24}))</f>
        <v>12</v>
      </c>
      <c r="AM403" s="26">
        <f>COUNT(SMALL(AM$5:AM$399,{7,8,9,10,11,12}))</f>
        <v>6</v>
      </c>
      <c r="AS403" s="26">
        <f>COUNT(SMALL(AS$5:AS$399,{7,8,9,10,11,12}))</f>
        <v>6</v>
      </c>
      <c r="AT403" s="26">
        <f>COUNT(SMALL(AT$5:AT$399,{7,8,9,10,11,12}))</f>
        <v>6</v>
      </c>
      <c r="AU403" s="26">
        <f>COUNT(SMALL(AU$5:AU$399,{7,8,9,10,11,12}))</f>
        <v>6</v>
      </c>
    </row>
    <row r="404" spans="1:47" ht="15" customHeight="1" x14ac:dyDescent="0.25">
      <c r="A404" s="40" t="s">
        <v>40</v>
      </c>
      <c r="B404">
        <f>COUNTIF(J:J,A404)</f>
        <v>71</v>
      </c>
      <c r="H404" s="1"/>
    </row>
    <row r="405" spans="1:47" ht="15" customHeight="1" x14ac:dyDescent="0.25">
      <c r="A405" s="40" t="s">
        <v>23</v>
      </c>
      <c r="B405">
        <f>COUNTIF(J:J,A405)</f>
        <v>25</v>
      </c>
      <c r="H405" s="27" t="s">
        <v>15</v>
      </c>
      <c r="O405" s="27">
        <f>SUM(SMALL(O$5:O$399,{25,26,27,28,29,30,31,32,33,34,35,36}))</f>
        <v>1222</v>
      </c>
      <c r="T405" s="27">
        <f>SUM(SMALL(T$5:T$399,{13,14,15,16,17,18}))</f>
        <v>736</v>
      </c>
      <c r="U405" s="27">
        <f>SUM(SMALL(U$5:U$399,{13,14,15,16,17,18}))</f>
        <v>534</v>
      </c>
      <c r="V405" s="27">
        <f>SUM(SMALL(V$5:V$399,{13,14,15,16,17,18}))</f>
        <v>271</v>
      </c>
      <c r="X405" s="27">
        <f>SUM(SMALL(X$5:X$399,{13,14,15,16,17,18}))</f>
        <v>541</v>
      </c>
      <c r="Y405" s="27">
        <f>SUM(SMALL(Y$5:Y$399,{13,14,15,16,17,18}))</f>
        <v>618</v>
      </c>
      <c r="AM405" s="27">
        <f>SUM(SMALL(AM$5:AM$399,{13,14,15,16,17,18}))</f>
        <v>433</v>
      </c>
      <c r="AU405" s="27">
        <f>SUM(SMALL(AU$5:AU$399,{13,14,15,16,17,18}))</f>
        <v>507</v>
      </c>
    </row>
    <row r="406" spans="1:47" ht="15" customHeight="1" x14ac:dyDescent="0.25">
      <c r="A406" s="40" t="s">
        <v>32</v>
      </c>
      <c r="B406">
        <f>COUNTIF(J:J,A406)</f>
        <v>32</v>
      </c>
      <c r="H406" s="1"/>
      <c r="O406" s="27">
        <f>COUNT(SMALL(O$5:O$399,{25,26,27,28,29,30,31,32,33,34,35,36}))</f>
        <v>12</v>
      </c>
      <c r="T406" s="27">
        <f>COUNT(SMALL(T$5:T$399,{13,14,15,16,17,18}))</f>
        <v>6</v>
      </c>
      <c r="U406" s="27">
        <f>COUNT(SMALL(U$5:U$399,{13,14,15,16,17,18}))</f>
        <v>6</v>
      </c>
      <c r="V406" s="27">
        <f>COUNT(SMALL(V$5:V$399,{13,14,15,16,17,18}))</f>
        <v>6</v>
      </c>
      <c r="X406" s="27">
        <f>COUNT(SMALL(X$5:X$399,{13,14,15,16,17,18}))</f>
        <v>6</v>
      </c>
      <c r="Y406" s="27">
        <f>COUNT(SMALL(Y$5:Y$399,{13,14,15,16,17,18}))</f>
        <v>6</v>
      </c>
      <c r="AM406" s="27">
        <f>COUNT(SMALL(AM$5:AM$399,{13,14,15,16,17,18}))</f>
        <v>6</v>
      </c>
      <c r="AR406"/>
      <c r="AT406"/>
      <c r="AU406" s="27">
        <f>COUNT(SMALL(AU$5:AU$399,{13,14,15,16,17,18}))</f>
        <v>6</v>
      </c>
    </row>
    <row r="407" spans="1:47" ht="15" customHeight="1" x14ac:dyDescent="0.25">
      <c r="A407" s="40" t="s">
        <v>39</v>
      </c>
      <c r="B407">
        <f>COUNTIF(J:J,A407)</f>
        <v>32</v>
      </c>
      <c r="H407" s="1"/>
    </row>
    <row r="408" spans="1:47" ht="15" customHeight="1" x14ac:dyDescent="0.25">
      <c r="A408" s="40"/>
      <c r="B408" s="2">
        <f>SUM(B402:B407)</f>
        <v>222</v>
      </c>
      <c r="H408" s="39" t="s">
        <v>16</v>
      </c>
      <c r="O408" s="25">
        <f>SUM(SMALL(O$5:O$399,{37,38,39,40,41,42,43,44,45,46,47,48}))</f>
        <v>1638</v>
      </c>
      <c r="U408" s="25">
        <f>SUM(SMALL(U$5:U$399,{19,20,21,22,23,24}))</f>
        <v>695</v>
      </c>
      <c r="V408" s="25">
        <f>SUM(SMALL(V$5:V$399,{19,20,21,22,23,24}))</f>
        <v>369</v>
      </c>
      <c r="X408" s="25">
        <f>SUM(SMALL(X$5:X$399,{19,20,21,22,23,24}))</f>
        <v>811</v>
      </c>
      <c r="AR408"/>
      <c r="AT408"/>
      <c r="AU408"/>
    </row>
    <row r="409" spans="1:47" ht="15" customHeight="1" x14ac:dyDescent="0.25">
      <c r="A409" s="40" t="s">
        <v>18</v>
      </c>
      <c r="B409">
        <f>COUNTIF(J:J,A409)</f>
        <v>13</v>
      </c>
      <c r="H409" s="1"/>
      <c r="O409" s="25">
        <f>COUNT(SMALL(O$5:O$399,{37,38,39,40,41,42,43,44,45,46,47,48}))</f>
        <v>12</v>
      </c>
      <c r="U409" s="25">
        <f>COUNT(SMALL(U$5:U$399,{19,20,21,22,23,24}))</f>
        <v>6</v>
      </c>
      <c r="V409" s="25">
        <f>COUNT(SMALL(V$5:V$399,{19,20,21,22,23,24}))</f>
        <v>6</v>
      </c>
      <c r="X409" s="25">
        <f>COUNT(SMALL(X$5:X$399,{19,20,21,22,23,24}))</f>
        <v>6</v>
      </c>
      <c r="AR409"/>
      <c r="AT409"/>
      <c r="AU409"/>
    </row>
    <row r="410" spans="1:47" ht="15" customHeight="1" x14ac:dyDescent="0.25">
      <c r="A410" s="40" t="s">
        <v>20</v>
      </c>
      <c r="B410">
        <f>COUNTIF(J:J,A410)</f>
        <v>27</v>
      </c>
      <c r="H410" s="1"/>
    </row>
    <row r="411" spans="1:47" ht="15" customHeight="1" x14ac:dyDescent="0.25">
      <c r="A411" s="40" t="s">
        <v>41</v>
      </c>
      <c r="B411">
        <f>COUNTIF(J:J,A411)</f>
        <v>9</v>
      </c>
      <c r="H411" s="40" t="s">
        <v>17</v>
      </c>
      <c r="O411" s="63">
        <f>SUM(SMALL(O$5:O$399,{49,50,51,52,53,54,55,56,57,58,59,60}))</f>
        <v>2163</v>
      </c>
      <c r="V411" s="1">
        <f>SUM(SMALL(V$5:V$399,{25,26,27,28,29,30}))</f>
        <v>482</v>
      </c>
    </row>
    <row r="412" spans="1:47" ht="15" customHeight="1" x14ac:dyDescent="0.25">
      <c r="A412" s="40" t="s">
        <v>21</v>
      </c>
      <c r="B412">
        <f>COUNTIF(J:J,A412)</f>
        <v>14</v>
      </c>
      <c r="H412" s="40"/>
      <c r="O412" s="63">
        <f>COUNT(SMALL(O$5:O$399,{49,50,51,52,53,54,55,56,57,58,59,60}))</f>
        <v>12</v>
      </c>
      <c r="V412" s="1">
        <f>COUNT(SMALL(V$5:V$399,{25,26,27,28,29,30}))</f>
        <v>6</v>
      </c>
    </row>
    <row r="413" spans="1:47" ht="15" customHeight="1" x14ac:dyDescent="0.25">
      <c r="A413" s="40" t="s">
        <v>24</v>
      </c>
      <c r="B413">
        <f>COUNTIF(J:J,A413)</f>
        <v>8</v>
      </c>
      <c r="H413" s="1"/>
    </row>
    <row r="414" spans="1:47" ht="15" customHeight="1" x14ac:dyDescent="0.25">
      <c r="A414" s="40" t="s">
        <v>19</v>
      </c>
      <c r="B414">
        <f>COUNTIF(J:J,A414)</f>
        <v>7</v>
      </c>
      <c r="H414" s="1"/>
      <c r="V414" s="1">
        <f>SUM(SMALL(V$5:V$399,{31,32,33,34,35,36}))</f>
        <v>636</v>
      </c>
    </row>
    <row r="415" spans="1:47" ht="15" customHeight="1" x14ac:dyDescent="0.25">
      <c r="A415" s="40" t="s">
        <v>25</v>
      </c>
      <c r="B415">
        <f>COUNTIF(J:J,A415)</f>
        <v>11</v>
      </c>
      <c r="H415" s="1"/>
      <c r="V415" s="1">
        <f>COUNT(SMALL(V$5:V$399,{31,32,33,34,35,36}))</f>
        <v>6</v>
      </c>
    </row>
    <row r="416" spans="1:47" ht="15" customHeight="1" x14ac:dyDescent="0.25">
      <c r="A416" s="40" t="s">
        <v>34</v>
      </c>
      <c r="B416">
        <f>COUNTIF(J:J,A416)</f>
        <v>19</v>
      </c>
      <c r="H416" s="1"/>
    </row>
    <row r="417" spans="1:47" ht="15" customHeight="1" x14ac:dyDescent="0.25">
      <c r="A417" s="40" t="s">
        <v>22</v>
      </c>
      <c r="B417">
        <f>COUNTIF(J:J,A417)</f>
        <v>25</v>
      </c>
      <c r="H417" s="1"/>
      <c r="V417" s="1">
        <f>SUM(SMALL(V$5:V$399,{37,38,39,40,41,42}))</f>
        <v>754</v>
      </c>
    </row>
    <row r="418" spans="1:47" ht="15" customHeight="1" x14ac:dyDescent="0.25">
      <c r="A418" s="40" t="s">
        <v>27</v>
      </c>
      <c r="B418">
        <f>COUNTIF(J:J,A418)</f>
        <v>34</v>
      </c>
      <c r="H418" s="1"/>
      <c r="V418" s="1">
        <f>COUNT(SMALL(V$5:V$399,{37,38,39,40,41,42}))</f>
        <v>6</v>
      </c>
    </row>
    <row r="419" spans="1:47" ht="15" customHeight="1" x14ac:dyDescent="0.25">
      <c r="B419" s="2">
        <f>SUM(B409:B418)</f>
        <v>167</v>
      </c>
      <c r="H419" s="1"/>
    </row>
    <row r="420" spans="1:47" ht="15" customHeight="1" x14ac:dyDescent="0.25">
      <c r="V420" s="1">
        <f>SUM(SMALL(V$5:V$399,{43,44,45,46,47,48}))</f>
        <v>860</v>
      </c>
    </row>
    <row r="421" spans="1:47" ht="15" customHeight="1" x14ac:dyDescent="0.25">
      <c r="V421" s="1">
        <f>COUNT(SMALL(V$5:V$399,{43,44,45,46,47,48}))</f>
        <v>6</v>
      </c>
    </row>
    <row r="422" spans="1:47" ht="15" customHeight="1" x14ac:dyDescent="0.25">
      <c r="H422" s="1"/>
    </row>
    <row r="423" spans="1:47" ht="15" customHeight="1" x14ac:dyDescent="0.25">
      <c r="M423" s="1">
        <f>INT(COUNTA(M5:M400)/12)</f>
        <v>2</v>
      </c>
      <c r="N423" s="1">
        <f>INT(COUNTA(N5:N400)/12)</f>
        <v>2</v>
      </c>
      <c r="O423" s="1">
        <f>INT(COUNTA(O5:O400)/12)</f>
        <v>5</v>
      </c>
      <c r="P423" s="1">
        <f>INT(COUNTA(P5:P400)/12)</f>
        <v>2</v>
      </c>
      <c r="Q423" s="1">
        <f>INT(COUNTA(Q5:Q400)/12)</f>
        <v>2</v>
      </c>
      <c r="R423" s="1">
        <f>INT(COUNTA(R5:R400)/12)</f>
        <v>2</v>
      </c>
      <c r="T423" s="1">
        <f>INT(COUNTA(T5:T400)/6)</f>
        <v>3</v>
      </c>
      <c r="U423" s="1">
        <f>INT(COUNTA(U5:U400)/6)</f>
        <v>4</v>
      </c>
      <c r="V423" s="1">
        <f>INT(COUNTA(V5:V400)/6)</f>
        <v>8</v>
      </c>
      <c r="W423" s="1">
        <f>INT(COUNTA(W5:W400)/6)</f>
        <v>2</v>
      </c>
      <c r="X423" s="1">
        <f>INT(COUNTA(X5:X400)/6)</f>
        <v>4</v>
      </c>
      <c r="Y423" s="1">
        <f>INT(COUNTA(Y5:Y400)/6)</f>
        <v>3</v>
      </c>
      <c r="AA423" s="1">
        <f>INT(COUNTA(AA5:AA400)/12)</f>
        <v>1</v>
      </c>
      <c r="AB423" s="1">
        <f>INT(COUNTA(AB5:AB400)/12)</f>
        <v>2</v>
      </c>
      <c r="AC423" s="1">
        <f>INT(COUNTA(AC5:AC400)/12)</f>
        <v>1</v>
      </c>
      <c r="AD423" s="1">
        <f>INT(COUNTA(AD5:AD400)/12)</f>
        <v>1</v>
      </c>
      <c r="AE423" s="1">
        <f>INT(COUNTA(AE5:AE400)/12)</f>
        <v>1</v>
      </c>
      <c r="AF423" s="1">
        <f>INT(COUNTA(AF5:AF400)/12)</f>
        <v>1</v>
      </c>
      <c r="AG423" s="1">
        <f>INT(COUNTA(AG5:AG400)/12)</f>
        <v>1</v>
      </c>
      <c r="AH423" s="1">
        <f>INT(COUNTA(AH5:AH400)/12)</f>
        <v>1</v>
      </c>
      <c r="AI423" s="1">
        <f>INT(COUNTA(AI5:AI400)/12)</f>
        <v>2</v>
      </c>
      <c r="AJ423" s="1">
        <f>INT(COUNTA(AJ5:AJ400)/12)</f>
        <v>2</v>
      </c>
      <c r="AL423" s="1">
        <f>INT(COUNTA(AL5:AL400)/6)</f>
        <v>1</v>
      </c>
      <c r="AM423" s="1">
        <f>INT(COUNTA(AM5:AM400)/6)</f>
        <v>3</v>
      </c>
      <c r="AN423" s="1">
        <f>INT(COUNTA(AN5:AN400)/6)</f>
        <v>1</v>
      </c>
      <c r="AO423" s="1">
        <f>INT(COUNTA(AO5:AO400)/6)</f>
        <v>1</v>
      </c>
      <c r="AP423" s="1">
        <f>INT(COUNTA(AP5:AP400)/6)</f>
        <v>1</v>
      </c>
      <c r="AQ423" s="1">
        <f>INT(COUNTA(AQ5:AQ400)/6)</f>
        <v>1</v>
      </c>
      <c r="AR423" s="1">
        <f>INT(COUNTA(AR5:AR400)/6)</f>
        <v>1</v>
      </c>
      <c r="AS423" s="1">
        <f>INT(COUNTA(AS5:AS400)/6)</f>
        <v>2</v>
      </c>
      <c r="AT423" s="1">
        <f>INT(COUNTA(AT5:AT400)/6)</f>
        <v>2</v>
      </c>
      <c r="AU423" s="1">
        <f>INT(COUNTA(AU5:AU400)/6)</f>
        <v>3</v>
      </c>
    </row>
  </sheetData>
  <sortState xmlns:xlrd2="http://schemas.microsoft.com/office/spreadsheetml/2017/richdata2" ref="A5:AY394">
    <sortCondition ref="A5:A394"/>
  </sortState>
  <phoneticPr fontId="0" type="noConversion"/>
  <conditionalFormatting sqref="E395">
    <cfRule type="duplicateValues" dxfId="5" priority="5"/>
    <cfRule type="duplicateValues" dxfId="4" priority="6"/>
  </conditionalFormatting>
  <conditionalFormatting sqref="E396:E399">
    <cfRule type="duplicateValues" dxfId="3" priority="20"/>
  </conditionalFormatting>
  <conditionalFormatting sqref="E5:E228">
    <cfRule type="duplicateValues" dxfId="2" priority="21"/>
  </conditionalFormatting>
  <conditionalFormatting sqref="E229:E394">
    <cfRule type="duplicateValues" dxfId="1" priority="22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2024-05-18T14:00:03Z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